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Hoja1" sheetId="3" r:id="rId2"/>
  </sheets>
  <definedNames>
    <definedName name="_xlnm.Print_Area" localSheetId="0">'Plantilla Presupuesto'!$A$4:$G$116</definedName>
    <definedName name="_xlnm.Print_Titles" localSheetId="0">'Plantilla Presupuesto'!$11:$11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/>
  <c r="C38"/>
  <c r="B38"/>
  <c r="B33"/>
  <c r="B14"/>
  <c r="B15"/>
  <c r="B18"/>
  <c r="B19"/>
  <c r="B29" l="1"/>
  <c r="B13" l="1"/>
  <c r="D14"/>
  <c r="D15"/>
  <c r="D16"/>
  <c r="D17"/>
  <c r="D18"/>
  <c r="D20"/>
  <c r="D21"/>
  <c r="D22"/>
  <c r="D23"/>
  <c r="D24"/>
  <c r="D25"/>
  <c r="D26"/>
  <c r="D27"/>
  <c r="D28"/>
  <c r="D30"/>
  <c r="D31"/>
  <c r="D32"/>
  <c r="D33"/>
  <c r="D34"/>
  <c r="D35"/>
  <c r="D36"/>
  <c r="D37"/>
  <c r="D38"/>
  <c r="D41"/>
  <c r="D42"/>
  <c r="D43"/>
  <c r="D44"/>
  <c r="D45"/>
  <c r="D46"/>
  <c r="D47"/>
  <c r="D48"/>
  <c r="D49"/>
  <c r="D50"/>
  <c r="D51"/>
  <c r="D52"/>
  <c r="D53"/>
  <c r="D54"/>
  <c r="D56"/>
  <c r="D57"/>
  <c r="D58"/>
  <c r="D59"/>
  <c r="D60"/>
  <c r="D61"/>
  <c r="D62"/>
  <c r="D63"/>
  <c r="D64"/>
  <c r="D66"/>
  <c r="D67"/>
  <c r="D68"/>
  <c r="D69"/>
  <c r="D70"/>
  <c r="D71"/>
  <c r="D72"/>
  <c r="D73"/>
  <c r="D74"/>
  <c r="D75"/>
  <c r="D76"/>
  <c r="C65"/>
  <c r="D65" s="1"/>
  <c r="C40" l="1"/>
  <c r="D40" s="1"/>
  <c r="C13"/>
  <c r="D13" s="1"/>
  <c r="C55"/>
  <c r="C39"/>
  <c r="C29" l="1"/>
  <c r="C19"/>
  <c r="D19" s="1"/>
  <c r="C77" l="1"/>
  <c r="C90" s="1"/>
  <c r="D29" l="1"/>
  <c r="B55"/>
  <c r="D55" s="1"/>
  <c r="B39"/>
  <c r="D39" s="1"/>
  <c r="B77" l="1"/>
  <c r="B90" l="1"/>
  <c r="D90" s="1"/>
  <c r="D77"/>
</calcChain>
</file>

<file path=xl/sharedStrings.xml><?xml version="1.0" encoding="utf-8"?>
<sst xmlns="http://schemas.openxmlformats.org/spreadsheetml/2006/main" count="93" uniqueCount="92">
  <si>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</si>
  <si>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</si>
  <si>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</si>
  <si>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</si>
  <si>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</si>
  <si>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</si>
  <si>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</si>
  <si>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</si>
  <si>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</si>
  <si>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</si>
  <si>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</si>
  <si>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</si>
  <si>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</si>
  <si>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</si>
  <si>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</si>
  <si>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</si>
  <si>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</si>
  <si>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</si>
  <si>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</si>
  <si>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</si>
  <si>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</si>
  <si>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</si>
  <si>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</si>
  <si>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</si>
  <si>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</si>
  <si>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</si>
  <si>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</si>
  <si>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</si>
  <si>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</si>
  <si>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</si>
  <si>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</si>
  <si>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</si>
  <si>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</si>
  <si>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</si>
  <si>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</si>
  <si>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</si>
  <si>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</si>
  <si>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</si>
  <si>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</si>
  <si>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</si>
  <si>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</si>
  <si>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</si>
  <si>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</si>
  <si>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</si>
  <si>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</si>
  <si>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</si>
  <si>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</si>
  <si>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</si>
  <si>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</si>
  <si>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</si>
  <si>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</si>
  <si>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</si>
  <si>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</si>
  <si>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</si>
  <si>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</si>
  <si>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</si>
  <si>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</si>
  <si>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</si>
  <si>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</si>
  <si>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</si>
  <si>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</si>
  <si>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</si>
  <si>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</si>
  <si>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</si>
  <si>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</si>
  <si>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</si>
  <si>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</si>
  <si>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</si>
  <si>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</si>
  <si>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</si>
  <si>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</si>
  <si>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</si>
  <si>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</si>
  <si>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</si>
  <si>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</si>
  <si>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</si>
  <si>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</si>
  <si>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</si>
  <si>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</si>
  <si>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</si>
  <si>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</si>
  <si>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</si>
  <si>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</si>
  <si>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Fuente: [SIGEF]</t>
  </si>
  <si>
    <t xml:space="preserve">Presupuesto de Gastos y Aplicaciones Financieras </t>
  </si>
  <si>
    <t>AUXILIAR CONTABILIDAD</t>
  </si>
  <si>
    <t>TOTAL</t>
  </si>
  <si>
    <t xml:space="preserve">              AÑO 2025</t>
  </si>
  <si>
    <r>
      <rPr>
        <b/>
        <sz val="14"/>
        <color indexed="8"/>
        <rFont val="Calibri"/>
        <family val="2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</si>
  <si>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</si>
  <si>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indexed="8"/>
        <rFont val="Calibri"/>
        <family val="2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</si>
  <si>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En RD$1,464,744,538.98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</si>
</sst>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0" fillId="0" borderId="0" xfId="0" applyNumberFormat="1" applyBorder="1" applyAlignment="1">
      <alignment vertical="center" wrapText="1"/>
    </xf>
    <xf numFmtId="43" fontId="1" fillId="0" borderId="0" xfId="0" applyNumberFormat="1" applyFont="1" applyBorder="1" applyAlignment="1">
      <alignment vertical="center" wrapText="1"/>
    </xf>
    <xf numFmtId="43" fontId="0" fillId="0" borderId="0" xfId="1" applyFont="1" applyBorder="1"/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top" wrapText="1" indent="2"/>
    </xf>
    <xf numFmtId="0" fontId="1" fillId="2" borderId="0" xfId="0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43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3</xdr:row>
      <xdr:rowOff>47625</xdr:rowOff>
    </xdr:from>
    <xdr:to>
      <xdr:col>0</xdr:col>
      <xdr:colOff>3025841</xdr:colOff>
      <xdr:row>3</xdr:row>
      <xdr:rowOff>48862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3</xdr:row>
      <xdr:rowOff>35719</xdr:rowOff>
    </xdr:from>
    <xdr:to>
      <xdr:col>9</xdr:col>
      <xdr:colOff>225805</xdr:colOff>
      <xdr:row>3</xdr:row>
      <xdr:rowOff>36386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90</xdr:row>
      <xdr:rowOff>119061</xdr:rowOff>
    </xdr:from>
    <xdr:to>
      <xdr:col>0</xdr:col>
      <xdr:colOff>2636997</xdr:colOff>
      <xdr:row>90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90</xdr:row>
      <xdr:rowOff>47626</xdr:rowOff>
    </xdr:from>
    <xdr:to>
      <xdr:col>3</xdr:col>
      <xdr:colOff>520751</xdr:colOff>
      <xdr:row>90</xdr:row>
      <xdr:rowOff>49338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166686</xdr:rowOff>
    </xdr:from>
    <xdr:to>
      <xdr:col>7</xdr:col>
      <xdr:colOff>238507</xdr:colOff>
      <xdr:row>90</xdr:row>
      <xdr:rowOff>171259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</xdr:row>
      <xdr:rowOff>107158</xdr:rowOff>
    </xdr:from>
    <xdr:to>
      <xdr:col>4</xdr:col>
      <xdr:colOff>81437</xdr:colOff>
      <xdr:row>103</xdr:row>
      <xdr:rowOff>108778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178595</xdr:rowOff>
    </xdr:from>
    <xdr:to>
      <xdr:col>10</xdr:col>
      <xdr:colOff>464946</xdr:colOff>
      <xdr:row>90</xdr:row>
      <xdr:rowOff>183833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91</xdr:row>
      <xdr:rowOff>166687</xdr:rowOff>
    </xdr:from>
    <xdr:to>
      <xdr:col>0</xdr:col>
      <xdr:colOff>2882074</xdr:colOff>
      <xdr:row>91</xdr:row>
      <xdr:rowOff>170489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91</xdr:row>
      <xdr:rowOff>59532</xdr:rowOff>
    </xdr:from>
    <xdr:to>
      <xdr:col>3</xdr:col>
      <xdr:colOff>1357273</xdr:colOff>
      <xdr:row>91</xdr:row>
      <xdr:rowOff>61329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92</xdr:row>
      <xdr:rowOff>35718</xdr:rowOff>
    </xdr:from>
    <xdr:to>
      <xdr:col>0</xdr:col>
      <xdr:colOff>3083719</xdr:colOff>
      <xdr:row>92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92</xdr:row>
      <xdr:rowOff>71437</xdr:rowOff>
    </xdr:from>
    <xdr:to>
      <xdr:col>3</xdr:col>
      <xdr:colOff>441960</xdr:colOff>
      <xdr:row>92</xdr:row>
      <xdr:rowOff>73660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1250157</xdr:colOff>
      <xdr:row>102</xdr:row>
      <xdr:rowOff>59531</xdr:rowOff>
    </xdr:from>
    <xdr:to>
      <xdr:col>0</xdr:col>
      <xdr:colOff>3372136</xdr:colOff>
      <xdr:row>108</xdr:row>
      <xdr:rowOff>107156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50157" y="18954750"/>
          <a:ext cx="212197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1071561</xdr:colOff>
      <xdr:row>4</xdr:row>
      <xdr:rowOff>95250</xdr:rowOff>
    </xdr:from>
    <xdr:to>
      <xdr:col>3</xdr:col>
      <xdr:colOff>107401</xdr:colOff>
      <xdr:row>6</xdr:row>
      <xdr:rowOff>226219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124" y="333375"/>
          <a:ext cx="214337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4822032</xdr:colOff>
      <xdr:row>102</xdr:row>
      <xdr:rowOff>0</xdr:rowOff>
    </xdr:from>
    <xdr:to>
      <xdr:col>2</xdr:col>
      <xdr:colOff>88107</xdr:colOff>
      <xdr:row>108</xdr:row>
      <xdr:rowOff>47626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22032" y="18835688"/>
          <a:ext cx="1552575" cy="11906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132810</xdr:colOff>
      <xdr:row>2</xdr:row>
      <xdr:rowOff>190499</xdr:rowOff>
    </xdr:from>
    <xdr:to>
      <xdr:col>0</xdr:col>
      <xdr:colOff>1762830</xdr:colOff>
      <xdr:row>8</xdr:row>
      <xdr:rowOff>83344</xdr:rowOff>
    </xdr:to>
    <xdr:pic>
      <xdr:nvPicPr>
        <xdr:cNvPr id="18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2810" y="571499"/>
          <a:ext cx="1630020" cy="119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4:E109"/>
  <sheetViews>
    <sheetView showGridLines="0" tabSelected="1" topLeftCell="A72" zoomScale="80" zoomScaleNormal="80" workbookViewId="0">
      <selection activeCell="E99" sqref="E99"/>
    </sheetView>
  </sheetViews>
  <sheetFormatPr baseColWidth="10" defaultColWidth="9.140625" defaultRowHeight="15"/>
  <cols>
    <col min="1" max="1" width="73.28515625" customWidth="1"/>
    <col min="2" max="2" width="21.140625" customWidth="1"/>
    <col min="3" max="4" width="25.5703125" customWidth="1"/>
  </cols>
  <sheetData>
    <row r="4" spans="1:5" ht="18.75">
      <c r="A4" s="33"/>
      <c r="B4" s="33"/>
      <c r="C4" s="33"/>
      <c r="D4" s="9"/>
      <c r="E4" s="1"/>
    </row>
    <row r="5" spans="1:5" ht="18.75">
      <c r="A5" s="33" t="s">
        <v>87</v>
      </c>
      <c r="B5" s="33"/>
      <c r="C5" s="33"/>
      <c r="D5" s="9"/>
      <c r="E5" s="4"/>
    </row>
    <row r="6" spans="1:5" ht="15.75">
      <c r="A6" s="35" t="s">
        <v>84</v>
      </c>
      <c r="B6" s="35"/>
      <c r="C6" s="35"/>
      <c r="D6" s="11"/>
      <c r="E6" s="4"/>
    </row>
    <row r="7" spans="1:5" ht="18.75">
      <c r="A7" s="34" t="s">
        <v>91</v>
      </c>
      <c r="B7" s="34"/>
      <c r="C7" s="34"/>
      <c r="D7" s="10"/>
      <c r="E7" s="1"/>
    </row>
    <row r="8" spans="1:5">
      <c r="E8" s="4"/>
    </row>
    <row r="9" spans="1:5">
      <c r="E9" s="4"/>
    </row>
    <row r="10" spans="1:5">
      <c r="E10" s="4"/>
    </row>
    <row r="11" spans="1:5" ht="31.5">
      <c r="A11" s="2" t="s">
        <v>0</v>
      </c>
      <c r="B11" s="3" t="s">
        <v>36</v>
      </c>
      <c r="C11" s="3" t="s">
        <v>37</v>
      </c>
      <c r="D11" s="3" t="s">
        <v>86</v>
      </c>
      <c r="E11" s="4"/>
    </row>
    <row r="12" spans="1:5">
      <c r="A12" s="6" t="s">
        <v>1</v>
      </c>
      <c r="B12" s="7"/>
      <c r="C12" s="7"/>
      <c r="D12" s="7"/>
    </row>
    <row r="13" spans="1:5">
      <c r="A13" s="14" t="s">
        <v>2</v>
      </c>
      <c r="B13" s="15">
        <f>SUM(B14:B18)</f>
        <v>969198950</v>
      </c>
      <c r="C13" s="16">
        <f>SUM(C14:C18)</f>
        <v>147743873.65000001</v>
      </c>
      <c r="D13" s="16">
        <f>+B13+C13</f>
        <v>1116942823.6500001</v>
      </c>
    </row>
    <row r="14" spans="1:5">
      <c r="A14" s="17" t="s">
        <v>3</v>
      </c>
      <c r="B14" s="18">
        <f>625543463+134378664+64500593+2000000+2000000</f>
        <v>828422720</v>
      </c>
      <c r="C14" s="18">
        <f>16129991.3+15136823.91+116477058.44</f>
        <v>147743873.65000001</v>
      </c>
      <c r="D14" s="16">
        <f t="shared" ref="D14:D76" si="0">+B14+C14</f>
        <v>976166593.64999998</v>
      </c>
    </row>
    <row r="15" spans="1:5">
      <c r="A15" s="17" t="s">
        <v>4</v>
      </c>
      <c r="B15" s="18">
        <f>14928509+4000000+15020000</f>
        <v>33948509</v>
      </c>
      <c r="C15" s="18"/>
      <c r="D15" s="16">
        <f t="shared" si="0"/>
        <v>33948509</v>
      </c>
    </row>
    <row r="16" spans="1:5">
      <c r="A16" s="17" t="s">
        <v>38</v>
      </c>
      <c r="B16" s="18"/>
      <c r="C16" s="18"/>
      <c r="D16" s="16">
        <f t="shared" si="0"/>
        <v>0</v>
      </c>
    </row>
    <row r="17" spans="1:4">
      <c r="A17" s="17" t="s">
        <v>5</v>
      </c>
      <c r="B17" s="18"/>
      <c r="C17" s="18"/>
      <c r="D17" s="16">
        <f t="shared" si="0"/>
        <v>0</v>
      </c>
    </row>
    <row r="18" spans="1:4">
      <c r="A18" s="17" t="s">
        <v>6</v>
      </c>
      <c r="B18" s="18">
        <f>49218815+49288234+8320672</f>
        <v>106827721</v>
      </c>
      <c r="C18" s="18"/>
      <c r="D18" s="16">
        <f t="shared" si="0"/>
        <v>106827721</v>
      </c>
    </row>
    <row r="19" spans="1:4">
      <c r="A19" s="14" t="s">
        <v>7</v>
      </c>
      <c r="B19" s="15">
        <f>SUM(B20:B28)</f>
        <v>60176400</v>
      </c>
      <c r="C19" s="19">
        <f>SUM(C20:C28)</f>
        <v>0</v>
      </c>
      <c r="D19" s="16">
        <f t="shared" si="0"/>
        <v>60176400</v>
      </c>
    </row>
    <row r="20" spans="1:4">
      <c r="A20" s="17" t="s">
        <v>8</v>
      </c>
      <c r="B20" s="18">
        <v>17000000</v>
      </c>
      <c r="C20" s="18"/>
      <c r="D20" s="16">
        <f t="shared" si="0"/>
        <v>17000000</v>
      </c>
    </row>
    <row r="21" spans="1:4">
      <c r="A21" s="17" t="s">
        <v>9</v>
      </c>
      <c r="B21" s="18">
        <v>1300000</v>
      </c>
      <c r="C21" s="18"/>
      <c r="D21" s="16">
        <f t="shared" si="0"/>
        <v>1300000</v>
      </c>
    </row>
    <row r="22" spans="1:4">
      <c r="A22" s="17" t="s">
        <v>10</v>
      </c>
      <c r="B22" s="18"/>
      <c r="C22" s="18"/>
      <c r="D22" s="16">
        <f t="shared" si="0"/>
        <v>0</v>
      </c>
    </row>
    <row r="23" spans="1:4" ht="18" customHeight="1">
      <c r="A23" s="17" t="s">
        <v>11</v>
      </c>
      <c r="B23" s="18">
        <v>1450000</v>
      </c>
      <c r="C23" s="18"/>
      <c r="D23" s="16">
        <f t="shared" si="0"/>
        <v>1450000</v>
      </c>
    </row>
    <row r="24" spans="1:4">
      <c r="A24" s="17" t="s">
        <v>12</v>
      </c>
      <c r="B24" s="18">
        <v>4056400</v>
      </c>
      <c r="C24" s="18"/>
      <c r="D24" s="16">
        <f t="shared" si="0"/>
        <v>4056400</v>
      </c>
    </row>
    <row r="25" spans="1:4">
      <c r="A25" s="17" t="s">
        <v>13</v>
      </c>
      <c r="B25" s="18">
        <v>750000</v>
      </c>
      <c r="C25" s="18"/>
      <c r="D25" s="16">
        <f t="shared" si="0"/>
        <v>750000</v>
      </c>
    </row>
    <row r="26" spans="1:4" ht="30">
      <c r="A26" s="17" t="s">
        <v>14</v>
      </c>
      <c r="B26" s="18">
        <v>19875000</v>
      </c>
      <c r="C26" s="18"/>
      <c r="D26" s="16">
        <f t="shared" si="0"/>
        <v>19875000</v>
      </c>
    </row>
    <row r="27" spans="1:4">
      <c r="A27" s="17" t="s">
        <v>15</v>
      </c>
      <c r="B27" s="18">
        <v>11245000</v>
      </c>
      <c r="C27" s="18"/>
      <c r="D27" s="16">
        <f t="shared" si="0"/>
        <v>11245000</v>
      </c>
    </row>
    <row r="28" spans="1:4">
      <c r="A28" s="17" t="s">
        <v>39</v>
      </c>
      <c r="B28" s="18">
        <v>4500000</v>
      </c>
      <c r="C28" s="18"/>
      <c r="D28" s="16">
        <f t="shared" si="0"/>
        <v>4500000</v>
      </c>
    </row>
    <row r="29" spans="1:4">
      <c r="A29" s="14" t="s">
        <v>16</v>
      </c>
      <c r="B29" s="15">
        <f>SUM(B30:B38)</f>
        <v>252562593</v>
      </c>
      <c r="C29" s="19">
        <f>SUM(C30:C38)</f>
        <v>2665565.33</v>
      </c>
      <c r="D29" s="16">
        <f t="shared" si="0"/>
        <v>255228158.33000001</v>
      </c>
    </row>
    <row r="30" spans="1:4">
      <c r="A30" s="17" t="s">
        <v>17</v>
      </c>
      <c r="B30" s="18">
        <v>8971684</v>
      </c>
      <c r="C30" s="18">
        <v>959180</v>
      </c>
      <c r="D30" s="16">
        <f t="shared" si="0"/>
        <v>9930864</v>
      </c>
    </row>
    <row r="31" spans="1:4">
      <c r="A31" s="17" t="s">
        <v>18</v>
      </c>
      <c r="B31" s="18">
        <v>12366500</v>
      </c>
      <c r="C31" s="18">
        <v>44369</v>
      </c>
      <c r="D31" s="16">
        <f t="shared" si="0"/>
        <v>12410869</v>
      </c>
    </row>
    <row r="32" spans="1:4">
      <c r="A32" s="17" t="s">
        <v>19</v>
      </c>
      <c r="B32" s="18">
        <v>15860000</v>
      </c>
      <c r="C32" s="18"/>
      <c r="D32" s="16">
        <f t="shared" si="0"/>
        <v>15860000</v>
      </c>
    </row>
    <row r="33" spans="1:4">
      <c r="A33" s="17" t="s">
        <v>20</v>
      </c>
      <c r="B33" s="20">
        <f>24468909+30000000</f>
        <v>54468909</v>
      </c>
      <c r="C33" s="18"/>
      <c r="D33" s="16">
        <f t="shared" si="0"/>
        <v>54468909</v>
      </c>
    </row>
    <row r="34" spans="1:4">
      <c r="A34" s="17" t="s">
        <v>21</v>
      </c>
      <c r="B34" s="18">
        <v>6270500</v>
      </c>
      <c r="C34" s="18"/>
      <c r="D34" s="16">
        <f t="shared" si="0"/>
        <v>6270500</v>
      </c>
    </row>
    <row r="35" spans="1:4">
      <c r="A35" s="17" t="s">
        <v>22</v>
      </c>
      <c r="B35" s="18">
        <v>8300000</v>
      </c>
      <c r="C35" s="18"/>
      <c r="D35" s="16">
        <f t="shared" si="0"/>
        <v>8300000</v>
      </c>
    </row>
    <row r="36" spans="1:4">
      <c r="A36" s="17" t="s">
        <v>23</v>
      </c>
      <c r="B36" s="18">
        <v>54450000</v>
      </c>
      <c r="C36" s="18">
        <v>23001</v>
      </c>
      <c r="D36" s="16">
        <f t="shared" si="0"/>
        <v>54473001</v>
      </c>
    </row>
    <row r="37" spans="1:4" ht="30">
      <c r="A37" s="17" t="s">
        <v>40</v>
      </c>
      <c r="B37" s="21"/>
      <c r="C37" s="18"/>
      <c r="D37" s="16">
        <f t="shared" si="0"/>
        <v>0</v>
      </c>
    </row>
    <row r="38" spans="1:4">
      <c r="A38" s="17" t="s">
        <v>24</v>
      </c>
      <c r="B38" s="18">
        <f>30000000+61875000</f>
        <v>91875000</v>
      </c>
      <c r="C38" s="18">
        <f>1424851+214164.33</f>
        <v>1639015.33</v>
      </c>
      <c r="D38" s="16">
        <f t="shared" si="0"/>
        <v>93514015.329999998</v>
      </c>
    </row>
    <row r="39" spans="1:4">
      <c r="A39" s="14" t="s">
        <v>25</v>
      </c>
      <c r="B39" s="19">
        <f>SUM(B40:B46)</f>
        <v>1000000</v>
      </c>
      <c r="C39" s="19">
        <f>SUM(C40:C54)</f>
        <v>0</v>
      </c>
      <c r="D39" s="16">
        <f t="shared" si="0"/>
        <v>1000000</v>
      </c>
    </row>
    <row r="40" spans="1:4">
      <c r="A40" s="17" t="s">
        <v>26</v>
      </c>
      <c r="B40" s="22">
        <v>1000000</v>
      </c>
      <c r="C40" s="18">
        <f>-1000000+1000000</f>
        <v>0</v>
      </c>
      <c r="D40" s="16">
        <f t="shared" si="0"/>
        <v>1000000</v>
      </c>
    </row>
    <row r="41" spans="1:4">
      <c r="A41" s="17" t="s">
        <v>41</v>
      </c>
      <c r="B41" s="21"/>
      <c r="C41" s="18"/>
      <c r="D41" s="16">
        <f t="shared" si="0"/>
        <v>0</v>
      </c>
    </row>
    <row r="42" spans="1:4">
      <c r="A42" s="17" t="s">
        <v>42</v>
      </c>
      <c r="B42" s="21"/>
      <c r="C42" s="18"/>
      <c r="D42" s="16">
        <f t="shared" si="0"/>
        <v>0</v>
      </c>
    </row>
    <row r="43" spans="1:4" ht="30">
      <c r="A43" s="17" t="s">
        <v>43</v>
      </c>
      <c r="B43" s="21"/>
      <c r="C43" s="18"/>
      <c r="D43" s="16">
        <f t="shared" si="0"/>
        <v>0</v>
      </c>
    </row>
    <row r="44" spans="1:4" ht="30">
      <c r="A44" s="17" t="s">
        <v>44</v>
      </c>
      <c r="B44" s="21"/>
      <c r="C44" s="18"/>
      <c r="D44" s="16">
        <f t="shared" si="0"/>
        <v>0</v>
      </c>
    </row>
    <row r="45" spans="1:4">
      <c r="A45" s="17" t="s">
        <v>27</v>
      </c>
      <c r="B45" s="21"/>
      <c r="C45" s="18"/>
      <c r="D45" s="16">
        <f t="shared" si="0"/>
        <v>0</v>
      </c>
    </row>
    <row r="46" spans="1:4">
      <c r="A46" s="17" t="s">
        <v>45</v>
      </c>
      <c r="B46" s="21"/>
      <c r="C46" s="18"/>
      <c r="D46" s="16">
        <f t="shared" si="0"/>
        <v>0</v>
      </c>
    </row>
    <row r="47" spans="1:4">
      <c r="A47" s="14" t="s">
        <v>46</v>
      </c>
      <c r="B47" s="23"/>
      <c r="C47" s="18"/>
      <c r="D47" s="16">
        <f t="shared" si="0"/>
        <v>0</v>
      </c>
    </row>
    <row r="48" spans="1:4">
      <c r="A48" s="17" t="s">
        <v>47</v>
      </c>
      <c r="B48" s="21"/>
      <c r="C48" s="18"/>
      <c r="D48" s="16">
        <f t="shared" si="0"/>
        <v>0</v>
      </c>
    </row>
    <row r="49" spans="1:4">
      <c r="A49" s="17" t="s">
        <v>48</v>
      </c>
      <c r="B49" s="21"/>
      <c r="C49" s="18"/>
      <c r="D49" s="16">
        <f t="shared" si="0"/>
        <v>0</v>
      </c>
    </row>
    <row r="50" spans="1:4">
      <c r="A50" s="17" t="s">
        <v>49</v>
      </c>
      <c r="B50" s="21"/>
      <c r="C50" s="18"/>
      <c r="D50" s="16">
        <f t="shared" si="0"/>
        <v>0</v>
      </c>
    </row>
    <row r="51" spans="1:4">
      <c r="A51" s="17" t="s">
        <v>50</v>
      </c>
      <c r="B51" s="21"/>
      <c r="C51" s="18"/>
      <c r="D51" s="16">
        <f t="shared" si="0"/>
        <v>0</v>
      </c>
    </row>
    <row r="52" spans="1:4" ht="30">
      <c r="A52" s="17" t="s">
        <v>51</v>
      </c>
      <c r="B52" s="21"/>
      <c r="C52" s="18"/>
      <c r="D52" s="16">
        <f t="shared" si="0"/>
        <v>0</v>
      </c>
    </row>
    <row r="53" spans="1:4">
      <c r="A53" s="17" t="s">
        <v>52</v>
      </c>
      <c r="B53" s="21"/>
      <c r="C53" s="18"/>
      <c r="D53" s="16">
        <f t="shared" si="0"/>
        <v>0</v>
      </c>
    </row>
    <row r="54" spans="1:4">
      <c r="A54" s="17" t="s">
        <v>53</v>
      </c>
      <c r="B54" s="21"/>
      <c r="C54" s="18"/>
      <c r="D54" s="16">
        <f t="shared" si="0"/>
        <v>0</v>
      </c>
    </row>
    <row r="55" spans="1:4">
      <c r="A55" s="14" t="s">
        <v>28</v>
      </c>
      <c r="B55" s="15">
        <f>SUM(B56:B64)</f>
        <v>31345000</v>
      </c>
      <c r="C55" s="19">
        <f>SUM(C56:C64)</f>
        <v>52157</v>
      </c>
      <c r="D55" s="16">
        <f t="shared" si="0"/>
        <v>31397157</v>
      </c>
    </row>
    <row r="56" spans="1:4">
      <c r="A56" s="17" t="s">
        <v>29</v>
      </c>
      <c r="B56" s="18">
        <v>13125000</v>
      </c>
      <c r="C56" s="18">
        <v>52157</v>
      </c>
      <c r="D56" s="16">
        <f t="shared" si="0"/>
        <v>13177157</v>
      </c>
    </row>
    <row r="57" spans="1:4">
      <c r="A57" s="17" t="s">
        <v>30</v>
      </c>
      <c r="B57" s="18">
        <v>5800000</v>
      </c>
      <c r="C57" s="18"/>
      <c r="D57" s="16">
        <f t="shared" si="0"/>
        <v>5800000</v>
      </c>
    </row>
    <row r="58" spans="1:4">
      <c r="A58" s="17" t="s">
        <v>31</v>
      </c>
      <c r="B58" s="18">
        <v>2400000</v>
      </c>
      <c r="C58" s="18"/>
      <c r="D58" s="16">
        <f t="shared" si="0"/>
        <v>2400000</v>
      </c>
    </row>
    <row r="59" spans="1:4">
      <c r="A59" s="17" t="s">
        <v>32</v>
      </c>
      <c r="B59" s="18">
        <v>300000</v>
      </c>
      <c r="C59" s="18"/>
      <c r="D59" s="16">
        <f t="shared" si="0"/>
        <v>300000</v>
      </c>
    </row>
    <row r="60" spans="1:4">
      <c r="A60" s="17" t="s">
        <v>33</v>
      </c>
      <c r="B60" s="18">
        <v>7800000</v>
      </c>
      <c r="C60" s="18"/>
      <c r="D60" s="16">
        <f t="shared" si="0"/>
        <v>7800000</v>
      </c>
    </row>
    <row r="61" spans="1:4">
      <c r="A61" s="17" t="s">
        <v>54</v>
      </c>
      <c r="B61" s="18">
        <v>1000000</v>
      </c>
      <c r="C61" s="18"/>
      <c r="D61" s="16">
        <f t="shared" si="0"/>
        <v>1000000</v>
      </c>
    </row>
    <row r="62" spans="1:4">
      <c r="A62" s="17" t="s">
        <v>55</v>
      </c>
      <c r="B62" s="18"/>
      <c r="C62" s="18"/>
      <c r="D62" s="16">
        <f t="shared" si="0"/>
        <v>0</v>
      </c>
    </row>
    <row r="63" spans="1:4">
      <c r="A63" s="17" t="s">
        <v>34</v>
      </c>
      <c r="B63" s="18">
        <v>570000</v>
      </c>
      <c r="C63" s="18"/>
      <c r="D63" s="16">
        <f t="shared" si="0"/>
        <v>570000</v>
      </c>
    </row>
    <row r="64" spans="1:4">
      <c r="A64" s="17" t="s">
        <v>56</v>
      </c>
      <c r="B64" s="18">
        <v>350000</v>
      </c>
      <c r="C64" s="18"/>
      <c r="D64" s="16">
        <f t="shared" si="0"/>
        <v>350000</v>
      </c>
    </row>
    <row r="65" spans="1:4">
      <c r="A65" s="14" t="s">
        <v>57</v>
      </c>
      <c r="B65" s="15"/>
      <c r="C65" s="19">
        <f>SUM(C66:C76)</f>
        <v>0</v>
      </c>
      <c r="D65" s="16">
        <f t="shared" si="0"/>
        <v>0</v>
      </c>
    </row>
    <row r="66" spans="1:4">
      <c r="A66" s="17" t="s">
        <v>58</v>
      </c>
      <c r="B66" s="18"/>
      <c r="C66" s="18"/>
      <c r="D66" s="16">
        <f t="shared" si="0"/>
        <v>0</v>
      </c>
    </row>
    <row r="67" spans="1:4">
      <c r="A67" s="17" t="s">
        <v>59</v>
      </c>
      <c r="B67" s="18"/>
      <c r="C67" s="18"/>
      <c r="D67" s="16">
        <f t="shared" si="0"/>
        <v>0</v>
      </c>
    </row>
    <row r="68" spans="1:4">
      <c r="A68" s="17" t="s">
        <v>60</v>
      </c>
      <c r="B68" s="18"/>
      <c r="C68" s="18"/>
      <c r="D68" s="16">
        <f t="shared" si="0"/>
        <v>0</v>
      </c>
    </row>
    <row r="69" spans="1:4" ht="30">
      <c r="A69" s="24" t="s">
        <v>61</v>
      </c>
      <c r="B69" s="18"/>
      <c r="C69" s="18"/>
      <c r="D69" s="16">
        <f t="shared" si="0"/>
        <v>0</v>
      </c>
    </row>
    <row r="70" spans="1:4">
      <c r="A70" s="14" t="s">
        <v>62</v>
      </c>
      <c r="B70" s="23"/>
      <c r="C70" s="18"/>
      <c r="D70" s="16">
        <f t="shared" si="0"/>
        <v>0</v>
      </c>
    </row>
    <row r="71" spans="1:4">
      <c r="A71" s="17" t="s">
        <v>63</v>
      </c>
      <c r="B71" s="21"/>
      <c r="C71" s="18"/>
      <c r="D71" s="16">
        <f t="shared" si="0"/>
        <v>0</v>
      </c>
    </row>
    <row r="72" spans="1:4">
      <c r="A72" s="17" t="s">
        <v>64</v>
      </c>
      <c r="B72" s="21"/>
      <c r="C72" s="18"/>
      <c r="D72" s="16">
        <f t="shared" si="0"/>
        <v>0</v>
      </c>
    </row>
    <row r="73" spans="1:4">
      <c r="A73" s="14" t="s">
        <v>65</v>
      </c>
      <c r="B73" s="23"/>
      <c r="C73" s="18"/>
      <c r="D73" s="16">
        <f t="shared" si="0"/>
        <v>0</v>
      </c>
    </row>
    <row r="74" spans="1:4">
      <c r="A74" s="17" t="s">
        <v>66</v>
      </c>
      <c r="B74" s="21"/>
      <c r="C74" s="18"/>
      <c r="D74" s="16">
        <f t="shared" si="0"/>
        <v>0</v>
      </c>
    </row>
    <row r="75" spans="1:4">
      <c r="A75" s="17" t="s">
        <v>67</v>
      </c>
      <c r="B75" s="21"/>
      <c r="C75" s="18"/>
      <c r="D75" s="16">
        <f t="shared" si="0"/>
        <v>0</v>
      </c>
    </row>
    <row r="76" spans="1:4">
      <c r="A76" s="17" t="s">
        <v>68</v>
      </c>
      <c r="B76" s="21"/>
      <c r="C76" s="18"/>
      <c r="D76" s="16">
        <f t="shared" si="0"/>
        <v>0</v>
      </c>
    </row>
    <row r="77" spans="1:4">
      <c r="A77" s="25" t="s">
        <v>35</v>
      </c>
      <c r="B77" s="26">
        <f>+B13+B19+B29+B39+B47+B55+B65+B70+B73</f>
        <v>1314282943</v>
      </c>
      <c r="C77" s="27">
        <f>+C13+C19+C29+C39+C55+C65+C70+C73</f>
        <v>150461595.98000002</v>
      </c>
      <c r="D77" s="27">
        <f>SUM(B77:C77)</f>
        <v>1464744538.98</v>
      </c>
    </row>
    <row r="78" spans="1:4">
      <c r="A78" s="28"/>
      <c r="B78" s="22"/>
      <c r="C78" s="18"/>
      <c r="D78" s="18"/>
    </row>
    <row r="79" spans="1:4">
      <c r="A79" s="14" t="s">
        <v>69</v>
      </c>
      <c r="B79" s="15"/>
      <c r="C79" s="23"/>
      <c r="D79" s="23"/>
    </row>
    <row r="80" spans="1:4">
      <c r="A80" s="14" t="s">
        <v>70</v>
      </c>
      <c r="B80" s="15"/>
      <c r="C80" s="18"/>
      <c r="D80" s="18"/>
    </row>
    <row r="81" spans="1:4">
      <c r="A81" s="17" t="s">
        <v>71</v>
      </c>
      <c r="B81" s="22"/>
      <c r="C81" s="18"/>
      <c r="D81" s="18"/>
    </row>
    <row r="82" spans="1:4">
      <c r="A82" s="17" t="s">
        <v>72</v>
      </c>
      <c r="B82" s="22"/>
      <c r="C82" s="18"/>
      <c r="D82" s="18"/>
    </row>
    <row r="83" spans="1:4">
      <c r="A83" s="14" t="s">
        <v>73</v>
      </c>
      <c r="B83" s="15"/>
      <c r="C83" s="19"/>
      <c r="D83" s="19"/>
    </row>
    <row r="84" spans="1:4">
      <c r="A84" s="17" t="s">
        <v>74</v>
      </c>
      <c r="B84" s="22"/>
      <c r="C84" s="18"/>
      <c r="D84" s="18"/>
    </row>
    <row r="85" spans="1:4">
      <c r="A85" s="17" t="s">
        <v>75</v>
      </c>
      <c r="B85" s="22"/>
      <c r="C85" s="18"/>
      <c r="D85" s="18"/>
    </row>
    <row r="86" spans="1:4">
      <c r="A86" s="14" t="s">
        <v>76</v>
      </c>
      <c r="B86" s="15"/>
      <c r="C86" s="18"/>
      <c r="D86" s="18"/>
    </row>
    <row r="87" spans="1:4">
      <c r="A87" s="17" t="s">
        <v>77</v>
      </c>
      <c r="B87" s="22"/>
      <c r="C87" s="18"/>
      <c r="D87" s="18"/>
    </row>
    <row r="88" spans="1:4">
      <c r="A88" s="25" t="s">
        <v>78</v>
      </c>
      <c r="B88" s="26"/>
      <c r="C88" s="27"/>
      <c r="D88" s="27"/>
    </row>
    <row r="89" spans="1:4">
      <c r="A89" s="12"/>
      <c r="B89" s="22"/>
      <c r="C89" s="18"/>
      <c r="D89" s="18"/>
    </row>
    <row r="90" spans="1:4" ht="15.75">
      <c r="A90" s="29" t="s">
        <v>79</v>
      </c>
      <c r="B90" s="30">
        <f>+B77</f>
        <v>1314282943</v>
      </c>
      <c r="C90" s="31">
        <f>+C77</f>
        <v>150461595.98000002</v>
      </c>
      <c r="D90" s="31">
        <f>SUM(B90:C90)</f>
        <v>1464744538.98</v>
      </c>
    </row>
    <row r="91" spans="1:4">
      <c r="A91" s="12" t="s">
        <v>83</v>
      </c>
      <c r="B91" s="12"/>
      <c r="C91" s="12"/>
      <c r="D91" s="12"/>
    </row>
    <row r="92" spans="1:4">
      <c r="A92" s="12"/>
      <c r="B92" s="12"/>
      <c r="C92" s="12"/>
      <c r="D92" s="12"/>
    </row>
    <row r="93" spans="1:4">
      <c r="D93" s="12"/>
    </row>
    <row r="94" spans="1:4" ht="18.75">
      <c r="A94" s="36" t="s">
        <v>88</v>
      </c>
      <c r="B94" s="37"/>
      <c r="C94" s="37"/>
      <c r="D94" s="12"/>
    </row>
    <row r="95" spans="1:4" ht="18.75">
      <c r="A95" s="38" t="s">
        <v>89</v>
      </c>
      <c r="B95" s="39"/>
      <c r="C95" s="39"/>
      <c r="D95" s="12"/>
    </row>
    <row r="96" spans="1:4" ht="18.75">
      <c r="A96" s="40" t="s">
        <v>90</v>
      </c>
      <c r="B96" s="41"/>
      <c r="C96" s="41"/>
      <c r="D96" s="12"/>
    </row>
    <row r="97" spans="1:4">
      <c r="D97" s="12"/>
    </row>
    <row r="98" spans="1:4" ht="18.75">
      <c r="A98" s="1" t="s">
        <v>80</v>
      </c>
      <c r="D98" s="12"/>
    </row>
    <row r="99" spans="1:4" ht="18.75">
      <c r="A99" s="13" t="s">
        <v>81</v>
      </c>
      <c r="D99" s="12"/>
    </row>
    <row r="100" spans="1:4" ht="18.75">
      <c r="A100" s="13" t="s">
        <v>82</v>
      </c>
      <c r="D100" s="12"/>
    </row>
    <row r="101" spans="1:4" ht="18.75">
      <c r="A101" s="13"/>
      <c r="D101" s="12"/>
    </row>
    <row r="102" spans="1:4">
      <c r="D102" s="12"/>
    </row>
    <row r="103" spans="1:4">
      <c r="A103" s="32"/>
      <c r="B103" s="32"/>
      <c r="C103" s="5"/>
      <c r="D103" s="5"/>
    </row>
    <row r="108" spans="1:4">
      <c r="B108" s="8" t="s">
        <v>85</v>
      </c>
    </row>
    <row r="109" spans="1:4">
      <c r="B109" s="8" t="s">
        <v>85</v>
      </c>
    </row>
  </sheetData>
  <sheetProtection password="A6CC" sheet="1" objects="1" scenarios="1"/>
  <mergeCells count="8">
    <mergeCell ref="A103:B103"/>
    <mergeCell ref="A4:C4"/>
    <mergeCell ref="A5:C5"/>
    <mergeCell ref="A7:C7"/>
    <mergeCell ref="A6:C6"/>
    <mergeCell ref="A94:C94"/>
    <mergeCell ref="A95:C95"/>
    <mergeCell ref="A96:C96"/>
  </mergeCells>
  <pageMargins left="0.39370078740157483" right="0.15748031496062992" top="0.55118110236220474" bottom="0.15748031496062992" header="0.6692913385826772" footer="0.31496062992125984"/>
  <pageSetup paperSize="5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2025-08-04T16:08:40Z</cp:lastPrinted>
  <dcterms:created xsi:type="dcterms:W3CDTF">2018-04-17T18:57:16Z</dcterms:created>
  <dcterms:modified xsi:type="dcterms:W3CDTF">2025-08-04T16:09:30Z</dcterms:modified>
</cp:coreProperties>
</file>