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0" yWindow="80" windowWidth="18900" windowHeight="7340"/>
  </bookViews>
  <sheets>
    <sheet name="Plantilla Presupuesto" sheetId="1" r:id="rId1"/>
  </sheets>
  <definedNames>
    <definedName name="_xlnm.Print_Area" localSheetId="0">'Plantilla Presupuesto'!$A$1:$M$97</definedName>
    <definedName name="_xlnm.Print_Titles" localSheetId="0">'Plantilla Presupuesto'!$6:$6</definedName>
  </definedNames>
  <calcPr calcId="125725"/>
</workbook>
</file>

<file path=xl/calcChain.xml><?xml version="1.0" encoding="utf-8"?>
<calcChain xmlns="http://schemas.openxmlformats.org/spreadsheetml/2006/main">
  <c r="N72" i="1"/>
  <c r="N85" s="1"/>
  <c r="B68"/>
  <c r="I65"/>
  <c r="H65"/>
  <c r="G65"/>
  <c r="F65"/>
  <c r="E65"/>
  <c r="B65"/>
  <c r="I60"/>
  <c r="H60"/>
  <c r="G60"/>
  <c r="F60"/>
  <c r="E60"/>
  <c r="C60"/>
  <c r="B60"/>
  <c r="C55"/>
  <c r="C53"/>
  <c r="C51"/>
  <c r="C50" s="1"/>
  <c r="M50"/>
  <c r="L50"/>
  <c r="K50"/>
  <c r="J50"/>
  <c r="I50"/>
  <c r="H50"/>
  <c r="G50"/>
  <c r="F50"/>
  <c r="E50"/>
  <c r="B50"/>
  <c r="I42"/>
  <c r="H42"/>
  <c r="G42"/>
  <c r="F42"/>
  <c r="E42"/>
  <c r="B42"/>
  <c r="C35"/>
  <c r="I34"/>
  <c r="H34"/>
  <c r="G34"/>
  <c r="F34"/>
  <c r="E34"/>
  <c r="C34"/>
  <c r="B34"/>
  <c r="C33"/>
  <c r="C31"/>
  <c r="C30"/>
  <c r="C28"/>
  <c r="M24"/>
  <c r="L24"/>
  <c r="K24"/>
  <c r="J24"/>
  <c r="I24"/>
  <c r="H24"/>
  <c r="G24"/>
  <c r="F24"/>
  <c r="E24"/>
  <c r="C24"/>
  <c r="B24"/>
  <c r="C23"/>
  <c r="C21"/>
  <c r="C19"/>
  <c r="C15"/>
  <c r="M14"/>
  <c r="L14"/>
  <c r="K14"/>
  <c r="J14"/>
  <c r="I14"/>
  <c r="H14"/>
  <c r="G14"/>
  <c r="F14"/>
  <c r="E14"/>
  <c r="C14"/>
  <c r="B14"/>
  <c r="M8"/>
  <c r="M72" s="1"/>
  <c r="M85" s="1"/>
  <c r="L8"/>
  <c r="L72" s="1"/>
  <c r="L85" s="1"/>
  <c r="K8"/>
  <c r="K72" s="1"/>
  <c r="K85" s="1"/>
  <c r="J8"/>
  <c r="J72" s="1"/>
  <c r="J85" s="1"/>
  <c r="I8"/>
  <c r="I72" s="1"/>
  <c r="I85" s="1"/>
  <c r="H8"/>
  <c r="H72" s="1"/>
  <c r="H85" s="1"/>
  <c r="G8"/>
  <c r="G72" s="1"/>
  <c r="G85" s="1"/>
  <c r="F8"/>
  <c r="F72" s="1"/>
  <c r="F85" s="1"/>
  <c r="E8"/>
  <c r="E72" s="1"/>
  <c r="E85" s="1"/>
  <c r="C8"/>
  <c r="C72" s="1"/>
  <c r="C85" s="1"/>
  <c r="B8"/>
  <c r="B72" s="1"/>
  <c r="B85" s="1"/>
</calcChain>
</file>

<file path=xl/comments1.xml><?xml version="1.0" encoding="utf-8"?>
<comments xmlns="http://schemas.openxmlformats.org/spreadsheetml/2006/main">
  <authors>
    <author>YGABRIEL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<sst xmlns="http://schemas.openxmlformats.org/spreadsheetml/2006/main" count="101" uniqueCount="101">
  <si>
    <t xml:space="preserve">Definición de conceptos: </t>
  </si>
  <si>
    <t xml:space="preserve">                            AÑO 2023</t>
  </si>
  <si>
    <t>1. Presupuesto Aprobado: Se refiere al presupuesto aprobado en la Ley de Presupuesto General del Estado</t>
  </si>
  <si>
    <t xml:space="preserve">                                        Presupuesto de Gastos y Aplicaciones Financieras </t>
  </si>
  <si>
    <t xml:space="preserve">2. Presupuesto Modificado: Se refiere al presupuesto aprobado en caso de que el Congreso Nacional apruebe un presupuesto complementario. </t>
  </si>
  <si>
    <t xml:space="preserve">                                    En RD$</t>
  </si>
  <si>
    <t>Notas:</t>
  </si>
  <si>
    <t xml:space="preserve">           Ejecución Presupuestaria</t>
  </si>
  <si>
    <t xml:space="preserve">1. La columna presupuesto modificado se agrega si se aprueba un presupuesto complementario. 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</si>
  <si>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</si>
  <si>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</si>
  <si>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</si>
  <si>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</si>
  <si>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</si>
  <si>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</si>
  <si>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</si>
  <si>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</si>
  <si>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</si>
  <si>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</si>
  <si>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</si>
  <si>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</si>
  <si>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</si>
  <si>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2. Se presenta la clasificación objetal del gasto al nivel de cuenta.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</si>
  <si>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</si>
  <si>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</si>
  <si>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</si>
  <si>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</si>
  <si>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</si>
  <si>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</si>
  <si>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</si>
  <si>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</si>
  <si>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</si>
  <si>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</si>
  <si>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</si>
  <si>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</si>
  <si>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</si>
  <si>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</si>
  <si>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</si>
  <si>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</si>
  <si>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</si>
  <si>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</si>
  <si>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</si>
  <si>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</si>
  <si>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</si>
  <si>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</si>
  <si>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</si>
  <si>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</si>
  <si>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</si>
  <si>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</si>
  <si>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</si>
  <si>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</si>
  <si>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</si>
  <si>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</si>
  <si>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</si>
  <si>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</si>
  <si>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</si>
  <si>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</si>
  <si>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</si>
  <si>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</si>
  <si>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</si>
  <si>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</si>
  <si>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</si>
  <si>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</si>
  <si>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</si>
  <si>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</si>
  <si>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</si>
  <si>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</si>
  <si>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</si>
  <si>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</si>
  <si>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</si>
  <si>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</si>
  <si>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</si>
  <si>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</si>
  <si>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</si>
  <si>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</si>
  <si>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</si>
  <si>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</si>
  <si>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</si>
  <si>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</si>
  <si>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</si>
  <si>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</si>
  <si>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</si>
  <si>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</si>
  <si>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</si>
  <si>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</si>
  <si>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</si>
  <si>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</si>
  <si>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</si>
  <si>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</si>
  <si>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</si>
  <si>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</si>
  <si>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</si>
  <si>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</si>
  <si>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</si>
  <si>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</si>
  <si>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</si>
  <si>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</si>
  <si>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</si>
  <si>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</si>
  <si>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</si>
  <si>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[SIGEF]</t>
  </si>
</sst>
</file>

<file path=xl/styles.xml><?xml version="1.0" encoding="utf-8"?>
<styleSheet xmlns="http://schemas.openxmlformats.org/spreadsheetml/2006/main">
  <numFmts count="11">
    <numFmt numFmtId="43" formatCode="_-* #,##0.00\ _€_-;\-* #,##0.00\ _€_-;_-* &quot;-&quot;??\ _€_-;_-@_-"/>
    <numFmt numFmtId="164" formatCode="_(* #,##0.00_);_(* \(#,##0.00\);_(* &quot;-&quot;??_);_(@_)"/>
    <numFmt numFmtId="165" formatCode="_-* #.##0.00_-;\-* #.##0.00_-;_-* &quot;-&quot;??_-;_-@_-"/>
    <numFmt numFmtId="166" formatCode="_-* #,##0.00_-;\-* #,##0.00_-;_-* &quot;-&quot;??_-;_-@_-"/>
    <numFmt numFmtId="167" formatCode="_(* #,##0_);_(* \(#,##0\);_(* &quot;-&quot;??_);_(@_)"/>
    <numFmt numFmtId="168" formatCode="_([$€-2]* #,##0.00_);_([$€-2]* \(#,##0.00\);_([$€-2]* &quot;-&quot;??_)"/>
    <numFmt numFmtId="169" formatCode="_(* #.##0.00_);_(* \(#.##0.00\);_(* &quot;-&quot;??_);_(@_)"/>
    <numFmt numFmtId="170" formatCode="_-* #,##0.00\ _P_t_s_-;\-* #,##0.00\ _P_t_s_-;_-* &quot;-&quot;??\ _P_t_s_-;_-@_-"/>
    <numFmt numFmtId="171" formatCode="_(&quot;$&quot;* #.##0.00_);_(&quot;$&quot;* \(#.##0.00\);_(&quot;$&quot;* &quot;-&quot;??_);_(@_)"/>
    <numFmt numFmtId="172" formatCode="_(&quot;$&quot;* #,##0.00_);_(&quot;$&quot;* \(#,##0.00\);_(&quot;$&quot;* &quot;-&quot;??_);_(@_)"/>
    <numFmt numFmtId="173" formatCode="_(&quot;RD$&quot;* #,##0.00_);_(&quot;RD$&quot;* \(#,##0.00\);_(&quot;RD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2" fillId="0" borderId="0" applyFont="0" applyFill="0" applyBorder="0" applyAlignment="0" applyProtection="0"/>
    <xf numFmtId="171" fontId="1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4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1" applyFont="1" applyBorder="1" applyAlignment="1">
      <alignment horizontal="left" vertical="center" wrapText="1"/>
    </xf>
    <xf numFmtId="164" fontId="8" fillId="3" borderId="0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1" applyFont="1" applyBorder="1" applyAlignment="1">
      <alignment vertical="center" wrapText="1"/>
    </xf>
    <xf numFmtId="164" fontId="2" fillId="0" borderId="1" xfId="1" applyFont="1" applyBorder="1"/>
    <xf numFmtId="164" fontId="8" fillId="3" borderId="1" xfId="1" applyFont="1" applyFill="1" applyBorder="1"/>
    <xf numFmtId="0" fontId="0" fillId="0" borderId="1" xfId="0" applyBorder="1" applyAlignment="1">
      <alignment horizontal="left" vertical="center" wrapText="1" indent="2"/>
    </xf>
    <xf numFmtId="164" fontId="0" fillId="0" borderId="1" xfId="0" applyNumberFormat="1" applyBorder="1" applyAlignment="1">
      <alignment vertical="center" wrapText="1"/>
    </xf>
    <xf numFmtId="164" fontId="7" fillId="3" borderId="1" xfId="0" applyNumberFormat="1" applyFont="1" applyFill="1" applyBorder="1" applyAlignment="1">
      <alignment vertical="center" wrapText="1"/>
    </xf>
    <xf numFmtId="164" fontId="0" fillId="0" borderId="1" xfId="1" applyFont="1" applyBorder="1"/>
    <xf numFmtId="166" fontId="0" fillId="0" borderId="1" xfId="2" applyNumberFormat="1" applyFont="1" applyBorder="1"/>
    <xf numFmtId="164" fontId="0" fillId="0" borderId="1" xfId="0" applyNumberFormat="1" applyBorder="1"/>
    <xf numFmtId="164" fontId="0" fillId="0" borderId="1" xfId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8" fillId="3" borderId="1" xfId="0" applyNumberFormat="1" applyFont="1" applyFill="1" applyBorder="1" applyAlignment="1">
      <alignment vertical="center" wrapText="1"/>
    </xf>
    <xf numFmtId="166" fontId="2" fillId="0" borderId="1" xfId="2" applyNumberFormat="1" applyFont="1" applyBorder="1"/>
    <xf numFmtId="166" fontId="0" fillId="0" borderId="1" xfId="3" applyNumberFormat="1" applyFont="1" applyBorder="1"/>
    <xf numFmtId="164" fontId="0" fillId="0" borderId="1" xfId="1" applyFont="1" applyFill="1" applyBorder="1" applyAlignment="1">
      <alignment vertical="center" wrapText="1"/>
    </xf>
    <xf numFmtId="164" fontId="0" fillId="0" borderId="1" xfId="1" applyFont="1" applyFill="1" applyBorder="1"/>
    <xf numFmtId="167" fontId="0" fillId="0" borderId="1" xfId="0" applyNumberFormat="1" applyBorder="1" applyAlignment="1">
      <alignment vertical="center" wrapText="1"/>
    </xf>
    <xf numFmtId="164" fontId="0" fillId="0" borderId="1" xfId="0" applyNumberFormat="1" applyFont="1" applyBorder="1" applyAlignment="1">
      <alignment vertical="center" wrapText="1"/>
    </xf>
    <xf numFmtId="167" fontId="2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horizontal="right"/>
    </xf>
    <xf numFmtId="0" fontId="0" fillId="0" borderId="1" xfId="0" applyBorder="1" applyAlignment="1">
      <alignment horizontal="left" vertical="top" wrapText="1" indent="2"/>
    </xf>
    <xf numFmtId="0" fontId="2" fillId="4" borderId="1" xfId="0" applyFont="1" applyFill="1" applyBorder="1" applyAlignment="1">
      <alignment horizontal="left" vertical="center" wrapText="1"/>
    </xf>
    <xf numFmtId="164" fontId="2" fillId="4" borderId="1" xfId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64" fontId="2" fillId="6" borderId="1" xfId="1" applyFont="1" applyFill="1" applyBorder="1"/>
    <xf numFmtId="0" fontId="0" fillId="0" borderId="1" xfId="0" applyBorder="1" applyAlignment="1">
      <alignment horizontal="left" vertical="center" wrapText="1"/>
    </xf>
    <xf numFmtId="167" fontId="8" fillId="3" borderId="1" xfId="0" applyNumberFormat="1" applyFont="1" applyFill="1" applyBorder="1" applyAlignment="1">
      <alignment vertical="center" wrapText="1"/>
    </xf>
    <xf numFmtId="164" fontId="0" fillId="6" borderId="1" xfId="1" applyFont="1" applyFill="1" applyBorder="1"/>
    <xf numFmtId="0" fontId="0" fillId="0" borderId="1" xfId="0" applyBorder="1"/>
    <xf numFmtId="0" fontId="5" fillId="2" borderId="1" xfId="0" applyFont="1" applyFill="1" applyBorder="1" applyAlignment="1">
      <alignment horizontal="left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7" borderId="1" xfId="1" applyFont="1" applyFill="1" applyBorder="1"/>
    <xf numFmtId="0" fontId="7" fillId="3" borderId="1" xfId="0" applyFont="1" applyFill="1" applyBorder="1"/>
    <xf numFmtId="164" fontId="0" fillId="0" borderId="0" xfId="1" applyFont="1"/>
    <xf numFmtId="0" fontId="2" fillId="0" borderId="0" xfId="0" applyFont="1" applyAlignment="1">
      <alignment horizontal="center"/>
    </xf>
    <xf numFmtId="164" fontId="0" fillId="0" borderId="0" xfId="0" applyNumberFormat="1"/>
    <xf numFmtId="164" fontId="7" fillId="0" borderId="0" xfId="0" applyNumberFormat="1" applyFont="1"/>
  </cellXfs>
  <cellStyles count="78">
    <cellStyle name="Euro" xfId="4"/>
    <cellStyle name="Millares" xfId="1" builtinId="3"/>
    <cellStyle name="Millares 2" xfId="5"/>
    <cellStyle name="Millares 2 2" xfId="6"/>
    <cellStyle name="Millares 2 2 2" xfId="7"/>
    <cellStyle name="Millares 2 2 3" xfId="8"/>
    <cellStyle name="Millares 2 2 4" xfId="9"/>
    <cellStyle name="Millares 2 2 5" xfId="10"/>
    <cellStyle name="Millares 2 3" xfId="11"/>
    <cellStyle name="Millares 2 4" xfId="12"/>
    <cellStyle name="Millares 2 5" xfId="13"/>
    <cellStyle name="Millares 2 6" xfId="14"/>
    <cellStyle name="Millares 3" xfId="15"/>
    <cellStyle name="Millares 3 2" xfId="16"/>
    <cellStyle name="Millares 3 3" xfId="17"/>
    <cellStyle name="Millares 3 4" xfId="18"/>
    <cellStyle name="Millares 3 5" xfId="19"/>
    <cellStyle name="Millares 3 6" xfId="20"/>
    <cellStyle name="Millares 4" xfId="21"/>
    <cellStyle name="Millares 4 2" xfId="22"/>
    <cellStyle name="Millares 5" xfId="23"/>
    <cellStyle name="Millares 6" xfId="3"/>
    <cellStyle name="Millares 7" xfId="24"/>
    <cellStyle name="Millares 8" xfId="25"/>
    <cellStyle name="Millares 9" xfId="2"/>
    <cellStyle name="Moneda 2" xfId="26"/>
    <cellStyle name="Moneda 2 2" xfId="27"/>
    <cellStyle name="Moneda 2 3" xfId="28"/>
    <cellStyle name="Moneda 2 4" xfId="29"/>
    <cellStyle name="Moneda 2 5" xfId="30"/>
    <cellStyle name="Normal" xfId="0" builtinId="0"/>
    <cellStyle name="Normal 10" xfId="31"/>
    <cellStyle name="Normal 11" xfId="32"/>
    <cellStyle name="Normal 12" xfId="33"/>
    <cellStyle name="Normal 12 3" xfId="34"/>
    <cellStyle name="Normal 17" xfId="35"/>
    <cellStyle name="Normal 18" xfId="36"/>
    <cellStyle name="Normal 19" xfId="37"/>
    <cellStyle name="Normal 2" xfId="38"/>
    <cellStyle name="Normal 2 2" xfId="39"/>
    <cellStyle name="Normal 2 4" xfId="40"/>
    <cellStyle name="Normal 20" xfId="41"/>
    <cellStyle name="Normal 22" xfId="42"/>
    <cellStyle name="Normal 23" xfId="43"/>
    <cellStyle name="Normal 27" xfId="44"/>
    <cellStyle name="Normal 28" xfId="45"/>
    <cellStyle name="Normal 29" xfId="46"/>
    <cellStyle name="Normal 3" xfId="47"/>
    <cellStyle name="Normal 3 10" xfId="48"/>
    <cellStyle name="Normal 3 2 2 2" xfId="49"/>
    <cellStyle name="Normal 30" xfId="50"/>
    <cellStyle name="Normal 31" xfId="51"/>
    <cellStyle name="Normal 4" xfId="52"/>
    <cellStyle name="Normal 5" xfId="53"/>
    <cellStyle name="Normal 55" xfId="54"/>
    <cellStyle name="Normal 56" xfId="55"/>
    <cellStyle name="Normal 57" xfId="56"/>
    <cellStyle name="Normal 58" xfId="57"/>
    <cellStyle name="Normal 59" xfId="58"/>
    <cellStyle name="Normal 60" xfId="59"/>
    <cellStyle name="Normal 61" xfId="60"/>
    <cellStyle name="Normal 62" xfId="61"/>
    <cellStyle name="Normal 65" xfId="62"/>
    <cellStyle name="Normal 66" xfId="63"/>
    <cellStyle name="Normal 67" xfId="64"/>
    <cellStyle name="Normal 68" xfId="65"/>
    <cellStyle name="Normal 69" xfId="66"/>
    <cellStyle name="Normal 70" xfId="67"/>
    <cellStyle name="Normal 72" xfId="68"/>
    <cellStyle name="Normal 73" xfId="69"/>
    <cellStyle name="Normal 75" xfId="70"/>
    <cellStyle name="Normal 76" xfId="71"/>
    <cellStyle name="Normal 78" xfId="72"/>
    <cellStyle name="Normal 79" xfId="73"/>
    <cellStyle name="Normal 8" xfId="74"/>
    <cellStyle name="Normal 9" xfId="75"/>
    <cellStyle name="Porcentaje 2" xfId="76"/>
    <cellStyle name="Porcentaje 2 2" xfId="7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2997266</xdr:colOff>
      <xdr:row>0</xdr:row>
      <xdr:rowOff>48481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604360" cy="856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742727</xdr:colOff>
      <xdr:row>0</xdr:row>
      <xdr:rowOff>36576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1487" y="35719"/>
          <a:ext cx="5656040" cy="8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2612994</xdr:colOff>
      <xdr:row>85</xdr:row>
      <xdr:rowOff>122023</xdr:rowOff>
    </xdr:to>
    <xdr:pic>
      <xdr:nvPicPr>
        <xdr:cNvPr id="4" name="3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622711"/>
          <a:ext cx="2303431" cy="296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4</xdr:col>
      <xdr:colOff>6211</xdr:colOff>
      <xdr:row>85</xdr:row>
      <xdr:rowOff>49343</xdr:rowOff>
    </xdr:to>
    <xdr:pic>
      <xdr:nvPicPr>
        <xdr:cNvPr id="5" name="4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51276"/>
          <a:ext cx="6235559" cy="171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1131475</xdr:colOff>
      <xdr:row>85</xdr:row>
      <xdr:rowOff>170878</xdr:rowOff>
    </xdr:to>
    <xdr:pic>
      <xdr:nvPicPr>
        <xdr:cNvPr id="6" name="5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467850" y="16670336"/>
          <a:ext cx="2134775" cy="4192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90</xdr:row>
      <xdr:rowOff>107158</xdr:rowOff>
    </xdr:from>
    <xdr:to>
      <xdr:col>5</xdr:col>
      <xdr:colOff>88582</xdr:colOff>
      <xdr:row>90</xdr:row>
      <xdr:rowOff>109159</xdr:rowOff>
    </xdr:to>
    <xdr:pic>
      <xdr:nvPicPr>
        <xdr:cNvPr id="7" name="6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473533" y="17531558"/>
          <a:ext cx="86199" cy="2001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10</xdr:col>
      <xdr:colOff>179197</xdr:colOff>
      <xdr:row>86</xdr:row>
      <xdr:rowOff>1651</xdr:rowOff>
    </xdr:to>
    <xdr:pic>
      <xdr:nvPicPr>
        <xdr:cNvPr id="8" name="7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449970" y="16682245"/>
          <a:ext cx="4328127" cy="5619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2866453</xdr:colOff>
      <xdr:row>86</xdr:row>
      <xdr:rowOff>171632</xdr:rowOff>
    </xdr:to>
    <xdr:pic>
      <xdr:nvPicPr>
        <xdr:cNvPr id="9" name="8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54487"/>
          <a:ext cx="2652140" cy="4945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4</xdr:col>
      <xdr:colOff>840296</xdr:colOff>
      <xdr:row>86</xdr:row>
      <xdr:rowOff>61545</xdr:rowOff>
    </xdr:to>
    <xdr:pic>
      <xdr:nvPicPr>
        <xdr:cNvPr id="10" name="9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47332"/>
          <a:ext cx="6379083" cy="2013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87</xdr:row>
      <xdr:rowOff>35718</xdr:rowOff>
    </xdr:from>
    <xdr:to>
      <xdr:col>0</xdr:col>
      <xdr:colOff>3036094</xdr:colOff>
      <xdr:row>87</xdr:row>
      <xdr:rowOff>36924</xdr:rowOff>
    </xdr:to>
    <xdr:pic>
      <xdr:nvPicPr>
        <xdr:cNvPr id="11" name="10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907668"/>
          <a:ext cx="2393157" cy="1206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87</xdr:row>
      <xdr:rowOff>71437</xdr:rowOff>
    </xdr:from>
    <xdr:to>
      <xdr:col>3</xdr:col>
      <xdr:colOff>95250</xdr:colOff>
      <xdr:row>87</xdr:row>
      <xdr:rowOff>73405</xdr:rowOff>
    </xdr:to>
    <xdr:pic>
      <xdr:nvPicPr>
        <xdr:cNvPr id="12" name="11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43387"/>
          <a:ext cx="4089400" cy="1968"/>
        </a:xfrm>
        <a:prstGeom prst="rect">
          <a:avLst/>
        </a:prstGeom>
      </xdr:spPr>
    </xdr:pic>
    <xdr:clientData/>
  </xdr:twoCellAnchor>
  <xdr:twoCellAnchor editAs="oneCell">
    <xdr:from>
      <xdr:col>0</xdr:col>
      <xdr:colOff>1321594</xdr:colOff>
      <xdr:row>88</xdr:row>
      <xdr:rowOff>11906</xdr:rowOff>
    </xdr:from>
    <xdr:to>
      <xdr:col>0</xdr:col>
      <xdr:colOff>3345656</xdr:colOff>
      <xdr:row>96</xdr:row>
      <xdr:rowOff>35718</xdr:rowOff>
    </xdr:to>
    <xdr:pic>
      <xdr:nvPicPr>
        <xdr:cNvPr id="13" name="12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21594" y="17068006"/>
          <a:ext cx="2024062" cy="1497012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89</xdr:row>
      <xdr:rowOff>11906</xdr:rowOff>
    </xdr:from>
    <xdr:to>
      <xdr:col>2</xdr:col>
      <xdr:colOff>547687</xdr:colOff>
      <xdr:row>96</xdr:row>
      <xdr:rowOff>95250</xdr:rowOff>
    </xdr:to>
    <xdr:pic>
      <xdr:nvPicPr>
        <xdr:cNvPr id="14" name="13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40375" y="17252156"/>
          <a:ext cx="1884362" cy="1372394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595312</xdr:colOff>
      <xdr:row>0</xdr:row>
      <xdr:rowOff>83344</xdr:rowOff>
    </xdr:from>
    <xdr:to>
      <xdr:col>0</xdr:col>
      <xdr:colOff>1893094</xdr:colOff>
      <xdr:row>4</xdr:row>
      <xdr:rowOff>14287</xdr:rowOff>
    </xdr:to>
    <xdr:pic>
      <xdr:nvPicPr>
        <xdr:cNvPr id="15" name="14 Imagen">
          <a:extLst>
            <a:ext uri="{FF2B5EF4-FFF2-40B4-BE49-F238E27FC236}">
              <a16:creationId xmlns="" xmlns:a16="http://schemas.microsoft.com/office/drawing/2014/main" id="{D00E672A-5F85-4CDB-AB44-EF4CEBF23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V="1">
          <a:off x="595312" y="83344"/>
          <a:ext cx="1297782" cy="832643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0</xdr:row>
      <xdr:rowOff>95250</xdr:rowOff>
    </xdr:from>
    <xdr:to>
      <xdr:col>5</xdr:col>
      <xdr:colOff>83343</xdr:colOff>
      <xdr:row>3</xdr:row>
      <xdr:rowOff>116681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31956" y="95250"/>
          <a:ext cx="2522537" cy="6881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7"/>
  <sheetViews>
    <sheetView showGridLines="0" tabSelected="1" zoomScale="80" zoomScaleNormal="80" workbookViewId="0">
      <selection activeCell="A14" sqref="A14:C17"/>
    </sheetView>
  </sheetViews>
  <sheetFormatPr baseColWidth="10" defaultColWidth="9.1796875" defaultRowHeight="14.5"/>
  <cols>
    <col min="1" max="1" width="77.26953125" customWidth="1"/>
    <col min="2" max="2" width="21.1796875" customWidth="1"/>
    <col min="3" max="3" width="25.54296875" customWidth="1"/>
    <col min="4" max="4" width="4.7265625" style="9" customWidth="1"/>
    <col min="5" max="5" width="21.1796875" customWidth="1"/>
    <col min="6" max="6" width="18.26953125" customWidth="1"/>
    <col min="7" max="7" width="18" customWidth="1"/>
    <col min="8" max="8" width="17" customWidth="1"/>
    <col min="9" max="9" width="16.7265625" customWidth="1"/>
    <col min="10" max="10" width="17.7265625" customWidth="1"/>
    <col min="11" max="13" width="16.1796875" customWidth="1"/>
    <col min="14" max="14" width="15" bestFit="1" customWidth="1"/>
  </cols>
  <sheetData>
    <row r="1" spans="1:15" ht="18.5">
      <c r="A1" s="1"/>
      <c r="B1" s="1"/>
      <c r="C1" s="1"/>
      <c r="D1" s="2"/>
      <c r="O1" s="3" t="s">
        <v>0</v>
      </c>
    </row>
    <row r="2" spans="1:15" ht="18.5">
      <c r="A2" s="1" t="s">
        <v>1</v>
      </c>
      <c r="B2" s="1"/>
      <c r="C2" s="1"/>
      <c r="D2" s="2"/>
      <c r="O2" s="4" t="s">
        <v>2</v>
      </c>
    </row>
    <row r="3" spans="1:15" ht="15.5">
      <c r="A3" s="5" t="s">
        <v>3</v>
      </c>
      <c r="B3" s="5"/>
      <c r="C3" s="5"/>
      <c r="D3" s="6"/>
      <c r="O3" s="4" t="s">
        <v>4</v>
      </c>
    </row>
    <row r="4" spans="1:15" ht="18.5">
      <c r="A4" s="7" t="s">
        <v>5</v>
      </c>
      <c r="B4" s="7"/>
      <c r="C4" s="7"/>
      <c r="D4" s="8"/>
      <c r="O4" s="3" t="s">
        <v>6</v>
      </c>
    </row>
    <row r="5" spans="1:15" ht="18.5">
      <c r="E5" s="10" t="s">
        <v>7</v>
      </c>
      <c r="O5" s="4" t="s">
        <v>8</v>
      </c>
    </row>
    <row r="6" spans="1:15" ht="31">
      <c r="A6" s="11" t="s">
        <v>9</v>
      </c>
      <c r="B6" s="12" t="s">
        <v>10</v>
      </c>
      <c r="C6" s="12" t="s">
        <v>11</v>
      </c>
      <c r="D6" s="13"/>
      <c r="E6" s="14" t="s">
        <v>12</v>
      </c>
      <c r="F6" s="14" t="s">
        <v>13</v>
      </c>
      <c r="G6" s="14" t="s">
        <v>14</v>
      </c>
      <c r="H6" s="14" t="s">
        <v>15</v>
      </c>
      <c r="I6" s="14" t="s">
        <v>16</v>
      </c>
      <c r="J6" s="14" t="s">
        <v>17</v>
      </c>
      <c r="K6" s="14" t="s">
        <v>18</v>
      </c>
      <c r="L6" s="14" t="s">
        <v>19</v>
      </c>
      <c r="M6" s="14" t="s">
        <v>20</v>
      </c>
      <c r="N6" s="14" t="s">
        <v>21</v>
      </c>
      <c r="O6" s="4" t="s">
        <v>22</v>
      </c>
    </row>
    <row r="7" spans="1:15">
      <c r="A7" s="15" t="s">
        <v>23</v>
      </c>
      <c r="B7" s="16"/>
      <c r="C7" s="16"/>
      <c r="D7" s="17"/>
      <c r="E7" s="15"/>
      <c r="F7" s="16"/>
    </row>
    <row r="8" spans="1:15">
      <c r="A8" s="18" t="s">
        <v>24</v>
      </c>
      <c r="B8" s="19">
        <f>SUM(B9:B13)</f>
        <v>1132394171</v>
      </c>
      <c r="C8" s="20">
        <f>SUM(C9:C13)</f>
        <v>0</v>
      </c>
      <c r="D8" s="21"/>
      <c r="E8" s="20">
        <f t="shared" ref="E8:M8" si="0">SUM(E9:E13)</f>
        <v>67457040.370000005</v>
      </c>
      <c r="F8" s="20">
        <f t="shared" si="0"/>
        <v>67804508.700000003</v>
      </c>
      <c r="G8" s="20">
        <f t="shared" si="0"/>
        <v>67833035.890000001</v>
      </c>
      <c r="H8" s="20">
        <f t="shared" si="0"/>
        <v>79739138.289999992</v>
      </c>
      <c r="I8" s="20">
        <f t="shared" si="0"/>
        <v>69336918.350000009</v>
      </c>
      <c r="J8" s="20">
        <f t="shared" si="0"/>
        <v>69368270.920000002</v>
      </c>
      <c r="K8" s="20">
        <f t="shared" si="0"/>
        <v>67903291.799999997</v>
      </c>
      <c r="L8" s="20">
        <f t="shared" si="0"/>
        <v>67288667.86999999</v>
      </c>
      <c r="M8" s="20">
        <f t="shared" si="0"/>
        <v>79254906.129999995</v>
      </c>
      <c r="N8" s="20">
        <v>68278180.969999999</v>
      </c>
    </row>
    <row r="9" spans="1:15">
      <c r="A9" s="22" t="s">
        <v>25</v>
      </c>
      <c r="B9" s="23">
        <v>968481994</v>
      </c>
      <c r="C9" s="23">
        <v>-13258543</v>
      </c>
      <c r="D9" s="24"/>
      <c r="E9" s="25">
        <v>58225003.25</v>
      </c>
      <c r="F9" s="25">
        <v>58773489.219999999</v>
      </c>
      <c r="G9" s="25">
        <v>58565201.649999999</v>
      </c>
      <c r="H9" s="25">
        <v>57693268.93</v>
      </c>
      <c r="I9" s="26">
        <v>60324815.450000003</v>
      </c>
      <c r="J9" s="26">
        <v>60356750.060000002</v>
      </c>
      <c r="K9" s="26">
        <v>58846557.740000002</v>
      </c>
      <c r="L9" s="27">
        <v>58301046.269999996</v>
      </c>
      <c r="M9" s="27">
        <v>58700379.370000005</v>
      </c>
      <c r="N9" s="25">
        <v>59231600.25</v>
      </c>
    </row>
    <row r="10" spans="1:15">
      <c r="A10" s="22" t="s">
        <v>26</v>
      </c>
      <c r="B10" s="23">
        <v>53510912</v>
      </c>
      <c r="C10" s="23">
        <v>13258543</v>
      </c>
      <c r="D10" s="24"/>
      <c r="E10" s="25">
        <v>785804.6</v>
      </c>
      <c r="F10" s="28">
        <v>914703.1</v>
      </c>
      <c r="G10" s="28">
        <v>814929.1</v>
      </c>
      <c r="H10" s="25">
        <v>13999113.870000001</v>
      </c>
      <c r="I10" s="26">
        <v>762339.2</v>
      </c>
      <c r="J10" s="26">
        <v>762339.2</v>
      </c>
      <c r="K10" s="26">
        <v>914578.6</v>
      </c>
      <c r="L10" s="27">
        <v>862416.5</v>
      </c>
      <c r="M10" s="27">
        <v>12439506.57</v>
      </c>
      <c r="N10" s="25">
        <v>933458.9</v>
      </c>
    </row>
    <row r="11" spans="1:15">
      <c r="A11" s="22" t="s">
        <v>27</v>
      </c>
      <c r="B11" s="23"/>
      <c r="C11" s="23"/>
      <c r="D11" s="24"/>
      <c r="E11" s="25">
        <v>276000</v>
      </c>
      <c r="F11" s="25">
        <v>0</v>
      </c>
      <c r="G11" s="25">
        <v>392000</v>
      </c>
      <c r="H11" s="25">
        <v>0</v>
      </c>
      <c r="I11" s="26">
        <v>11000</v>
      </c>
      <c r="J11" s="26">
        <v>44700</v>
      </c>
      <c r="K11" s="26">
        <v>0</v>
      </c>
      <c r="L11" s="27">
        <v>26750</v>
      </c>
      <c r="M11" s="27">
        <v>5000</v>
      </c>
      <c r="N11" s="25">
        <v>0</v>
      </c>
    </row>
    <row r="12" spans="1:15">
      <c r="A12" s="22" t="s">
        <v>28</v>
      </c>
      <c r="B12" s="23"/>
      <c r="C12" s="23"/>
      <c r="D12" s="24"/>
      <c r="E12" s="25">
        <v>0</v>
      </c>
      <c r="F12" s="25">
        <v>0</v>
      </c>
      <c r="G12" s="25">
        <v>0</v>
      </c>
      <c r="H12" s="25">
        <v>0</v>
      </c>
      <c r="I12" s="26">
        <v>0</v>
      </c>
      <c r="J12" s="26">
        <v>0</v>
      </c>
      <c r="K12" s="26">
        <v>0</v>
      </c>
      <c r="L12" s="27">
        <v>0</v>
      </c>
      <c r="M12" s="27">
        <v>0</v>
      </c>
      <c r="N12" s="25">
        <v>0</v>
      </c>
    </row>
    <row r="13" spans="1:15">
      <c r="A13" s="22" t="s">
        <v>29</v>
      </c>
      <c r="B13" s="23">
        <v>110401265</v>
      </c>
      <c r="C13" s="23"/>
      <c r="D13" s="24"/>
      <c r="E13" s="28">
        <v>8170232.5199999996</v>
      </c>
      <c r="F13" s="28">
        <v>8116316.3799999999</v>
      </c>
      <c r="G13" s="28">
        <v>8060905.1399999997</v>
      </c>
      <c r="H13" s="25">
        <v>8046755.4900000002</v>
      </c>
      <c r="I13" s="26">
        <v>8238763.7000000002</v>
      </c>
      <c r="J13" s="26">
        <v>8204481.6600000001</v>
      </c>
      <c r="K13" s="26">
        <v>8142155.46</v>
      </c>
      <c r="L13" s="27">
        <v>8098455.0999999996</v>
      </c>
      <c r="M13" s="27">
        <v>8110020.1900000004</v>
      </c>
      <c r="N13" s="25">
        <v>8113121.8200000003</v>
      </c>
    </row>
    <row r="14" spans="1:15">
      <c r="A14" s="18" t="s">
        <v>30</v>
      </c>
      <c r="B14" s="19">
        <f>SUM(B15:B23)</f>
        <v>22600000</v>
      </c>
      <c r="C14" s="29">
        <f>SUM(C15:C23)</f>
        <v>5000000</v>
      </c>
      <c r="D14" s="30"/>
      <c r="E14" s="19">
        <f>SUM(E15:E23)</f>
        <v>1554287.7600000002</v>
      </c>
      <c r="F14" s="19">
        <f>SUM(F15:F23)</f>
        <v>1133963.57</v>
      </c>
      <c r="G14" s="19">
        <f>SUM(G15:G23)</f>
        <v>2009099.44</v>
      </c>
      <c r="H14" s="19">
        <f>SUM(H15:H23)</f>
        <v>3202669.41</v>
      </c>
      <c r="I14" s="20">
        <f>+I15+I16+I17+I18+I19+I20+I21+I22+I23</f>
        <v>1632733.29</v>
      </c>
      <c r="J14" s="31">
        <f>+J15+J16+J17+J18+J19+J20+J21+J22+J23</f>
        <v>3430401.92</v>
      </c>
      <c r="K14" s="31">
        <f>+K15+K16+K17+K18+K19+K20+K21+K22+K23</f>
        <v>806949.5</v>
      </c>
      <c r="L14" s="31">
        <f>+L15+L16+L17+L18+L19+L20+L21+L22+L23</f>
        <v>3904580.4699999997</v>
      </c>
      <c r="M14" s="31">
        <f>+M15+M16+M17+M18+M19+M20+M21+M22+M23</f>
        <v>3491844.9</v>
      </c>
      <c r="N14" s="20">
        <v>1299155.79</v>
      </c>
    </row>
    <row r="15" spans="1:15">
      <c r="A15" s="22" t="s">
        <v>31</v>
      </c>
      <c r="B15" s="23">
        <v>6450000</v>
      </c>
      <c r="C15" s="23">
        <f>-2000000-700000-800000</f>
        <v>-3500000</v>
      </c>
      <c r="D15" s="24"/>
      <c r="E15" s="28">
        <v>564946.75</v>
      </c>
      <c r="F15" s="28">
        <v>694364.9</v>
      </c>
      <c r="G15" s="25">
        <v>793370.48</v>
      </c>
      <c r="H15" s="25">
        <v>1539164.39</v>
      </c>
      <c r="I15" s="32">
        <v>594042.56000000006</v>
      </c>
      <c r="J15" s="26">
        <v>1202009</v>
      </c>
      <c r="K15" s="26">
        <v>623459.46</v>
      </c>
      <c r="L15" s="26">
        <v>1130400.17</v>
      </c>
      <c r="M15" s="27">
        <v>1450419.54</v>
      </c>
      <c r="N15" s="25">
        <v>-287737.71000000002</v>
      </c>
    </row>
    <row r="16" spans="1:15">
      <c r="A16" s="22" t="s">
        <v>32</v>
      </c>
      <c r="B16" s="23">
        <v>3000000</v>
      </c>
      <c r="C16" s="23">
        <v>-200000</v>
      </c>
      <c r="D16" s="24"/>
      <c r="E16" s="28">
        <v>0</v>
      </c>
      <c r="F16" s="28">
        <v>0</v>
      </c>
      <c r="G16" s="28">
        <v>51705.65</v>
      </c>
      <c r="H16" s="25">
        <v>0</v>
      </c>
      <c r="I16" s="32">
        <v>11377</v>
      </c>
      <c r="J16" s="26">
        <v>2491.6999999999998</v>
      </c>
      <c r="K16" s="26">
        <v>0</v>
      </c>
      <c r="L16" s="26">
        <v>3127</v>
      </c>
      <c r="M16" s="27">
        <v>45254.239999999998</v>
      </c>
      <c r="N16" s="25">
        <v>0</v>
      </c>
    </row>
    <row r="17" spans="1:14">
      <c r="A17" s="22" t="s">
        <v>33</v>
      </c>
      <c r="B17" s="23"/>
      <c r="C17" s="23">
        <v>-500000</v>
      </c>
      <c r="D17" s="24"/>
      <c r="E17" s="28">
        <v>0</v>
      </c>
      <c r="F17" s="28">
        <v>0</v>
      </c>
      <c r="G17" s="25">
        <v>0</v>
      </c>
      <c r="H17" s="25">
        <v>0</v>
      </c>
      <c r="I17" s="32">
        <v>0</v>
      </c>
      <c r="J17" s="26">
        <v>0</v>
      </c>
      <c r="K17" s="26">
        <v>0</v>
      </c>
      <c r="L17" s="26">
        <v>0</v>
      </c>
      <c r="M17" s="27">
        <v>0</v>
      </c>
      <c r="N17" s="25">
        <v>0</v>
      </c>
    </row>
    <row r="18" spans="1:14" ht="18" customHeight="1">
      <c r="A18" s="22" t="s">
        <v>34</v>
      </c>
      <c r="B18" s="23">
        <v>500000</v>
      </c>
      <c r="C18" s="23"/>
      <c r="D18" s="24"/>
      <c r="E18" s="28">
        <v>0</v>
      </c>
      <c r="F18" s="28">
        <v>0</v>
      </c>
      <c r="G18" s="25">
        <v>0</v>
      </c>
      <c r="H18" s="25">
        <v>0</v>
      </c>
      <c r="I18" s="32">
        <v>0</v>
      </c>
      <c r="J18" s="26">
        <v>0</v>
      </c>
      <c r="K18" s="26">
        <v>0</v>
      </c>
      <c r="L18" s="26">
        <v>0</v>
      </c>
      <c r="M18" s="27">
        <v>0</v>
      </c>
      <c r="N18" s="25">
        <v>0</v>
      </c>
    </row>
    <row r="19" spans="1:14">
      <c r="A19" s="22" t="s">
        <v>35</v>
      </c>
      <c r="B19" s="23">
        <v>500000</v>
      </c>
      <c r="C19" s="23">
        <f>-200000+700000+200000+200000+410000</f>
        <v>1310000</v>
      </c>
      <c r="D19" s="24"/>
      <c r="E19" s="28">
        <v>681324.43</v>
      </c>
      <c r="F19" s="28">
        <v>-41591.33</v>
      </c>
      <c r="G19" s="28">
        <v>220306</v>
      </c>
      <c r="H19" s="25">
        <v>0</v>
      </c>
      <c r="I19" s="32">
        <v>0</v>
      </c>
      <c r="J19" s="26">
        <v>246590</v>
      </c>
      <c r="K19" s="26">
        <v>0</v>
      </c>
      <c r="L19" s="26">
        <v>1016688</v>
      </c>
      <c r="M19" s="27">
        <v>926179.06</v>
      </c>
      <c r="N19" s="25">
        <v>0</v>
      </c>
    </row>
    <row r="20" spans="1:14">
      <c r="A20" s="22" t="s">
        <v>36</v>
      </c>
      <c r="B20" s="23">
        <v>1365000</v>
      </c>
      <c r="C20" s="23"/>
      <c r="D20" s="24"/>
      <c r="E20" s="28">
        <v>0</v>
      </c>
      <c r="F20" s="28">
        <v>0</v>
      </c>
      <c r="G20" s="25">
        <v>0</v>
      </c>
      <c r="H20" s="25">
        <v>0</v>
      </c>
      <c r="I20" s="32">
        <v>0</v>
      </c>
      <c r="J20" s="26">
        <v>0</v>
      </c>
      <c r="K20" s="26">
        <v>0</v>
      </c>
      <c r="L20" s="26">
        <v>0</v>
      </c>
      <c r="M20" s="27">
        <v>0</v>
      </c>
      <c r="N20" s="25">
        <v>0</v>
      </c>
    </row>
    <row r="21" spans="1:14" ht="29">
      <c r="A21" s="22" t="s">
        <v>37</v>
      </c>
      <c r="B21" s="23">
        <v>4900000</v>
      </c>
      <c r="C21" s="23">
        <f>-500000+500000-410000</f>
        <v>-410000</v>
      </c>
      <c r="D21" s="24"/>
      <c r="E21" s="28">
        <v>296806.58</v>
      </c>
      <c r="F21" s="28">
        <v>163430</v>
      </c>
      <c r="G21" s="28">
        <v>634037.16</v>
      </c>
      <c r="H21" s="25">
        <v>913556.02</v>
      </c>
      <c r="I21" s="32">
        <v>642396.27</v>
      </c>
      <c r="J21" s="26">
        <v>371679.18</v>
      </c>
      <c r="K21" s="26">
        <v>94400.04</v>
      </c>
      <c r="L21" s="26">
        <v>283200.06</v>
      </c>
      <c r="M21" s="27">
        <v>431880.02</v>
      </c>
      <c r="N21" s="25">
        <v>179478</v>
      </c>
    </row>
    <row r="22" spans="1:14">
      <c r="A22" s="22" t="s">
        <v>38</v>
      </c>
      <c r="B22" s="23">
        <v>5885000</v>
      </c>
      <c r="C22" s="23">
        <v>300000</v>
      </c>
      <c r="D22" s="24"/>
      <c r="E22" s="28">
        <v>11210</v>
      </c>
      <c r="F22" s="28">
        <v>317760</v>
      </c>
      <c r="G22" s="25">
        <v>309680.15000000002</v>
      </c>
      <c r="H22" s="25">
        <v>0</v>
      </c>
      <c r="I22" s="32">
        <v>81751.86</v>
      </c>
      <c r="J22" s="26">
        <v>204093.24</v>
      </c>
      <c r="K22" s="26">
        <v>89090</v>
      </c>
      <c r="L22" s="26">
        <v>185244.84</v>
      </c>
      <c r="M22" s="27">
        <v>374492.04</v>
      </c>
      <c r="N22" s="25">
        <v>58410</v>
      </c>
    </row>
    <row r="23" spans="1:14">
      <c r="A23" s="22" t="s">
        <v>39</v>
      </c>
      <c r="B23" s="23"/>
      <c r="C23" s="23">
        <f>2000000+3000000+500000+500000+2000000</f>
        <v>8000000</v>
      </c>
      <c r="D23" s="24"/>
      <c r="E23" s="28">
        <v>0</v>
      </c>
      <c r="F23" s="28">
        <v>0</v>
      </c>
      <c r="G23" s="25">
        <v>0</v>
      </c>
      <c r="H23" s="25">
        <v>749949</v>
      </c>
      <c r="I23" s="32">
        <v>303165.59999999998</v>
      </c>
      <c r="J23" s="26">
        <v>1403538.8</v>
      </c>
      <c r="K23" s="26">
        <v>0</v>
      </c>
      <c r="L23" s="26">
        <v>1285920.3999999999</v>
      </c>
      <c r="M23" s="27">
        <v>263620</v>
      </c>
      <c r="N23" s="25">
        <v>1349005.5</v>
      </c>
    </row>
    <row r="24" spans="1:14">
      <c r="A24" s="18" t="s">
        <v>40</v>
      </c>
      <c r="B24" s="19">
        <f>SUM(B25:B33)</f>
        <v>161347653</v>
      </c>
      <c r="C24" s="29">
        <f>SUM(C25:C33)</f>
        <v>-36700000</v>
      </c>
      <c r="D24" s="30"/>
      <c r="E24" s="19">
        <f t="shared" ref="E24:M24" si="1">SUM(E25:E33)</f>
        <v>8105336.8699999992</v>
      </c>
      <c r="F24" s="19">
        <f t="shared" si="1"/>
        <v>4422346.42</v>
      </c>
      <c r="G24" s="19">
        <f t="shared" si="1"/>
        <v>29221923.979999997</v>
      </c>
      <c r="H24" s="19">
        <f t="shared" si="1"/>
        <v>16386649.880000001</v>
      </c>
      <c r="I24" s="19">
        <f t="shared" si="1"/>
        <v>23181111.829999998</v>
      </c>
      <c r="J24" s="19">
        <f t="shared" si="1"/>
        <v>22814336.259999998</v>
      </c>
      <c r="K24" s="19">
        <f t="shared" si="1"/>
        <v>2671667.7000000002</v>
      </c>
      <c r="L24" s="19">
        <f t="shared" si="1"/>
        <v>21134381.420000002</v>
      </c>
      <c r="M24" s="19">
        <f t="shared" si="1"/>
        <v>23934705.609999999</v>
      </c>
      <c r="N24" s="20">
        <v>4781622.04</v>
      </c>
    </row>
    <row r="25" spans="1:14">
      <c r="A25" s="22" t="s">
        <v>41</v>
      </c>
      <c r="B25" s="23">
        <v>21000000</v>
      </c>
      <c r="C25" s="23">
        <v>-3000000</v>
      </c>
      <c r="D25" s="24"/>
      <c r="E25" s="28">
        <v>167220</v>
      </c>
      <c r="F25" s="28">
        <v>824630</v>
      </c>
      <c r="G25" s="28">
        <v>1202514.92</v>
      </c>
      <c r="H25" s="25">
        <v>3815773</v>
      </c>
      <c r="I25" s="32">
        <v>192874.85</v>
      </c>
      <c r="J25" s="26">
        <v>1459070.53</v>
      </c>
      <c r="K25" s="26">
        <v>85260</v>
      </c>
      <c r="L25" s="26">
        <v>175416.15</v>
      </c>
      <c r="M25" s="27">
        <v>39174.97</v>
      </c>
      <c r="N25" s="25">
        <v>135096</v>
      </c>
    </row>
    <row r="26" spans="1:14">
      <c r="A26" s="22" t="s">
        <v>42</v>
      </c>
      <c r="B26" s="23">
        <v>900000</v>
      </c>
      <c r="C26" s="23">
        <v>3000000</v>
      </c>
      <c r="D26" s="24"/>
      <c r="E26" s="28">
        <v>0</v>
      </c>
      <c r="F26" s="28">
        <v>4720</v>
      </c>
      <c r="G26" s="28">
        <v>776440</v>
      </c>
      <c r="H26" s="25">
        <v>118944</v>
      </c>
      <c r="I26" s="32">
        <v>218496</v>
      </c>
      <c r="J26" s="26">
        <v>204388.6</v>
      </c>
      <c r="K26" s="26">
        <v>0</v>
      </c>
      <c r="L26" s="26">
        <v>82600</v>
      </c>
      <c r="M26" s="27">
        <v>199774</v>
      </c>
      <c r="N26" s="25">
        <v>0</v>
      </c>
    </row>
    <row r="27" spans="1:14">
      <c r="A27" s="22" t="s">
        <v>43</v>
      </c>
      <c r="B27" s="23">
        <v>1170000</v>
      </c>
      <c r="C27" s="23"/>
      <c r="D27" s="24"/>
      <c r="E27" s="28">
        <v>255234</v>
      </c>
      <c r="F27" s="28">
        <v>0</v>
      </c>
      <c r="G27" s="28">
        <v>1600401.14</v>
      </c>
      <c r="H27" s="25">
        <v>222253</v>
      </c>
      <c r="I27" s="32">
        <v>652870.40000000002</v>
      </c>
      <c r="J27" s="26">
        <v>729063</v>
      </c>
      <c r="K27" s="26">
        <v>0</v>
      </c>
      <c r="L27" s="26">
        <v>12149.99</v>
      </c>
      <c r="M27" s="27">
        <v>1056550.1000000001</v>
      </c>
      <c r="N27" s="25">
        <v>146910</v>
      </c>
    </row>
    <row r="28" spans="1:14">
      <c r="A28" s="22" t="s">
        <v>44</v>
      </c>
      <c r="B28" s="25">
        <v>65468909</v>
      </c>
      <c r="C28" s="23">
        <f>-2534100-26000000-600000-7000000-2000000-3000000</f>
        <v>-41134100</v>
      </c>
      <c r="D28" s="24"/>
      <c r="E28" s="33">
        <v>2363726</v>
      </c>
      <c r="F28" s="33">
        <v>2265000</v>
      </c>
      <c r="G28" s="33">
        <v>4987209.0299999993</v>
      </c>
      <c r="H28" s="34">
        <v>4217021.84</v>
      </c>
      <c r="I28" s="32">
        <v>6177301.6099999994</v>
      </c>
      <c r="J28" s="26">
        <v>4233284.8</v>
      </c>
      <c r="K28" s="26">
        <v>3005638.2</v>
      </c>
      <c r="L28" s="26">
        <v>3623323.66</v>
      </c>
      <c r="M28" s="27">
        <v>10229763.370000001</v>
      </c>
      <c r="N28" s="34">
        <v>1688203.9</v>
      </c>
    </row>
    <row r="29" spans="1:14">
      <c r="A29" s="22" t="s">
        <v>45</v>
      </c>
      <c r="B29" s="23">
        <v>390000</v>
      </c>
      <c r="C29" s="23">
        <v>600000</v>
      </c>
      <c r="D29" s="24"/>
      <c r="E29" s="33">
        <v>79650</v>
      </c>
      <c r="F29" s="33">
        <v>0</v>
      </c>
      <c r="G29" s="33">
        <v>9626.75</v>
      </c>
      <c r="H29" s="34">
        <v>0</v>
      </c>
      <c r="I29" s="32">
        <v>23803.39</v>
      </c>
      <c r="J29" s="26">
        <v>2596.0100000000002</v>
      </c>
      <c r="K29" s="26">
        <v>0</v>
      </c>
      <c r="L29" s="26">
        <v>8958</v>
      </c>
      <c r="M29" s="27">
        <v>83760.2</v>
      </c>
      <c r="N29" s="34">
        <v>0</v>
      </c>
    </row>
    <row r="30" spans="1:14">
      <c r="A30" s="22" t="s">
        <v>46</v>
      </c>
      <c r="B30" s="23">
        <v>1250000</v>
      </c>
      <c r="C30" s="23">
        <f>-100000+100000+250000-250000+300000</f>
        <v>300000</v>
      </c>
      <c r="D30" s="24"/>
      <c r="E30" s="33">
        <v>134396.1</v>
      </c>
      <c r="F30" s="33">
        <v>-37229</v>
      </c>
      <c r="G30" s="33">
        <v>163047.37</v>
      </c>
      <c r="H30" s="34">
        <v>232907.22</v>
      </c>
      <c r="I30" s="32">
        <v>183197.91</v>
      </c>
      <c r="J30" s="26">
        <v>10431.200000000001</v>
      </c>
      <c r="K30" s="26">
        <v>112926</v>
      </c>
      <c r="L30" s="26">
        <v>309657.18</v>
      </c>
      <c r="M30" s="27">
        <v>115255.19</v>
      </c>
      <c r="N30" s="34">
        <v>570</v>
      </c>
    </row>
    <row r="31" spans="1:14">
      <c r="A31" s="22" t="s">
        <v>47</v>
      </c>
      <c r="B31" s="23">
        <v>11715000</v>
      </c>
      <c r="C31" s="23">
        <f>2886577.4+4032100-2886577.4+3000000-4000000+1000000</f>
        <v>4032100</v>
      </c>
      <c r="D31" s="24"/>
      <c r="E31" s="33">
        <v>2139346.41</v>
      </c>
      <c r="F31" s="33">
        <v>811437.43</v>
      </c>
      <c r="G31" s="33">
        <v>10364644.77</v>
      </c>
      <c r="H31" s="34">
        <v>3636322.22</v>
      </c>
      <c r="I31" s="32">
        <v>7818874.4199999999</v>
      </c>
      <c r="J31" s="26">
        <v>7560890.5999999996</v>
      </c>
      <c r="K31" s="26">
        <v>-669230</v>
      </c>
      <c r="L31" s="26">
        <v>8993321.4800000004</v>
      </c>
      <c r="M31" s="27">
        <v>4766309.34</v>
      </c>
      <c r="N31" s="34">
        <v>527813.03</v>
      </c>
    </row>
    <row r="32" spans="1:14">
      <c r="A32" s="22" t="s">
        <v>48</v>
      </c>
      <c r="B32" s="35"/>
      <c r="C32" s="23"/>
      <c r="D32" s="24"/>
      <c r="E32" s="33">
        <v>0</v>
      </c>
      <c r="F32" s="33">
        <v>0</v>
      </c>
      <c r="G32" s="33">
        <v>0</v>
      </c>
      <c r="H32" s="34">
        <v>0</v>
      </c>
      <c r="I32" s="32">
        <v>0</v>
      </c>
      <c r="J32" s="26">
        <v>0</v>
      </c>
      <c r="K32" s="26">
        <v>0</v>
      </c>
      <c r="L32" s="26">
        <v>0</v>
      </c>
      <c r="M32" s="27">
        <v>0</v>
      </c>
      <c r="N32" s="34">
        <v>0</v>
      </c>
    </row>
    <row r="33" spans="1:14">
      <c r="A33" s="22" t="s">
        <v>49</v>
      </c>
      <c r="B33" s="36">
        <v>59453744</v>
      </c>
      <c r="C33" s="36">
        <f>-1498000+5000000-7000000+2000000+1000000</f>
        <v>-498000</v>
      </c>
      <c r="D33" s="24"/>
      <c r="E33" s="33">
        <v>2965764.36</v>
      </c>
      <c r="F33" s="33">
        <v>553787.99</v>
      </c>
      <c r="G33" s="33">
        <v>10118040</v>
      </c>
      <c r="H33" s="34">
        <v>4143428.6</v>
      </c>
      <c r="I33" s="32">
        <v>7913693.25</v>
      </c>
      <c r="J33" s="26">
        <v>8614611.5199999996</v>
      </c>
      <c r="K33" s="26">
        <v>137073.5</v>
      </c>
      <c r="L33" s="26">
        <v>7928954.96</v>
      </c>
      <c r="M33" s="27">
        <v>7444118.4400000004</v>
      </c>
      <c r="N33" s="34">
        <v>2283029.11</v>
      </c>
    </row>
    <row r="34" spans="1:14">
      <c r="A34" s="18" t="s">
        <v>50</v>
      </c>
      <c r="B34" s="29">
        <f>SUM(B35:B41)</f>
        <v>400000</v>
      </c>
      <c r="C34" s="29">
        <f>SUM(C35:C49)</f>
        <v>0</v>
      </c>
      <c r="D34" s="30"/>
      <c r="E34" s="19">
        <f>SUM(E35:E41)</f>
        <v>0</v>
      </c>
      <c r="F34" s="19">
        <f>SUM(F35:F41)</f>
        <v>0</v>
      </c>
      <c r="G34" s="19">
        <f>SUM(G35:G41)</f>
        <v>0</v>
      </c>
      <c r="H34" s="19">
        <f>SUM(H35:H41)</f>
        <v>0</v>
      </c>
      <c r="I34" s="19">
        <f>SUM(I35:I41)</f>
        <v>0</v>
      </c>
      <c r="J34" s="26">
        <v>0</v>
      </c>
      <c r="K34" s="26"/>
      <c r="L34" s="26"/>
      <c r="M34" s="26"/>
      <c r="N34" s="25">
        <v>0</v>
      </c>
    </row>
    <row r="35" spans="1:14">
      <c r="A35" s="22" t="s">
        <v>51</v>
      </c>
      <c r="B35" s="28">
        <v>400000</v>
      </c>
      <c r="C35" s="23">
        <f>-1000000+1000000</f>
        <v>0</v>
      </c>
      <c r="D35" s="24"/>
      <c r="E35" s="28"/>
      <c r="F35" s="28"/>
      <c r="G35" s="28"/>
      <c r="H35" s="25"/>
      <c r="I35" s="25"/>
      <c r="J35" s="26">
        <v>0</v>
      </c>
      <c r="K35" s="26"/>
      <c r="L35" s="26"/>
      <c r="M35" s="26"/>
      <c r="N35" s="25">
        <v>0</v>
      </c>
    </row>
    <row r="36" spans="1:14">
      <c r="A36" s="22" t="s">
        <v>52</v>
      </c>
      <c r="B36" s="35"/>
      <c r="C36" s="23"/>
      <c r="D36" s="24"/>
      <c r="E36" s="28"/>
      <c r="F36" s="28"/>
      <c r="G36" s="28"/>
      <c r="H36" s="25"/>
      <c r="I36" s="25"/>
      <c r="J36" s="26">
        <v>0</v>
      </c>
      <c r="K36" s="26"/>
      <c r="L36" s="26"/>
      <c r="M36" s="26"/>
      <c r="N36" s="25">
        <v>0</v>
      </c>
    </row>
    <row r="37" spans="1:14">
      <c r="A37" s="22" t="s">
        <v>53</v>
      </c>
      <c r="B37" s="35"/>
      <c r="C37" s="23"/>
      <c r="D37" s="24"/>
      <c r="E37" s="28"/>
      <c r="F37" s="28"/>
      <c r="G37" s="28"/>
      <c r="H37" s="25"/>
      <c r="I37" s="25"/>
      <c r="J37" s="26">
        <v>0</v>
      </c>
      <c r="K37" s="26"/>
      <c r="L37" s="26"/>
      <c r="M37" s="26"/>
      <c r="N37" s="25">
        <v>0</v>
      </c>
    </row>
    <row r="38" spans="1:14">
      <c r="A38" s="22" t="s">
        <v>54</v>
      </c>
      <c r="B38" s="35"/>
      <c r="C38" s="23"/>
      <c r="D38" s="24"/>
      <c r="E38" s="28"/>
      <c r="F38" s="28"/>
      <c r="G38" s="28"/>
      <c r="H38" s="25"/>
      <c r="I38" s="25"/>
      <c r="J38" s="26">
        <v>0</v>
      </c>
      <c r="K38" s="26"/>
      <c r="L38" s="26"/>
      <c r="M38" s="26"/>
      <c r="N38" s="25">
        <v>0</v>
      </c>
    </row>
    <row r="39" spans="1:14">
      <c r="A39" s="22" t="s">
        <v>55</v>
      </c>
      <c r="B39" s="35"/>
      <c r="C39" s="23"/>
      <c r="D39" s="24"/>
      <c r="E39" s="28"/>
      <c r="F39" s="28"/>
      <c r="G39" s="28"/>
      <c r="H39" s="25"/>
      <c r="I39" s="25"/>
      <c r="J39" s="26">
        <v>0</v>
      </c>
      <c r="K39" s="26"/>
      <c r="L39" s="26"/>
      <c r="M39" s="26"/>
      <c r="N39" s="25">
        <v>0</v>
      </c>
    </row>
    <row r="40" spans="1:14">
      <c r="A40" s="22" t="s">
        <v>56</v>
      </c>
      <c r="B40" s="35"/>
      <c r="C40" s="23"/>
      <c r="D40" s="24"/>
      <c r="E40" s="28"/>
      <c r="F40" s="28"/>
      <c r="G40" s="28"/>
      <c r="H40" s="25"/>
      <c r="I40" s="25"/>
      <c r="J40" s="26">
        <v>0</v>
      </c>
      <c r="K40" s="26"/>
      <c r="L40" s="26"/>
      <c r="M40" s="26"/>
      <c r="N40" s="25">
        <v>0</v>
      </c>
    </row>
    <row r="41" spans="1:14">
      <c r="A41" s="22" t="s">
        <v>57</v>
      </c>
      <c r="B41" s="35"/>
      <c r="C41" s="23"/>
      <c r="D41" s="24"/>
      <c r="E41" s="28"/>
      <c r="F41" s="28"/>
      <c r="G41" s="28"/>
      <c r="H41" s="25"/>
      <c r="I41" s="25"/>
      <c r="J41" s="26">
        <v>0</v>
      </c>
      <c r="K41" s="26"/>
      <c r="L41" s="26"/>
      <c r="M41" s="26"/>
      <c r="N41" s="25">
        <v>0</v>
      </c>
    </row>
    <row r="42" spans="1:14">
      <c r="A42" s="18" t="s">
        <v>58</v>
      </c>
      <c r="B42" s="37">
        <f>SUM(B43:B49)</f>
        <v>0</v>
      </c>
      <c r="C42" s="23"/>
      <c r="D42" s="24"/>
      <c r="E42" s="19">
        <f>SUM(E43:E49)</f>
        <v>0</v>
      </c>
      <c r="F42" s="19">
        <f>SUM(F43:F49)</f>
        <v>0</v>
      </c>
      <c r="G42" s="19">
        <f>SUM(G43:G49)</f>
        <v>0</v>
      </c>
      <c r="H42" s="19">
        <f>SUM(H43:H49)</f>
        <v>0</v>
      </c>
      <c r="I42" s="19">
        <f>SUM(I43:I49)</f>
        <v>0</v>
      </c>
      <c r="J42" s="26">
        <v>0</v>
      </c>
      <c r="K42" s="26"/>
      <c r="L42" s="26"/>
      <c r="M42" s="26"/>
      <c r="N42" s="25">
        <v>0</v>
      </c>
    </row>
    <row r="43" spans="1:14">
      <c r="A43" s="22" t="s">
        <v>59</v>
      </c>
      <c r="B43" s="35"/>
      <c r="C43" s="23"/>
      <c r="D43" s="24"/>
      <c r="E43" s="28"/>
      <c r="F43" s="28"/>
      <c r="G43" s="28"/>
      <c r="H43" s="25"/>
      <c r="I43" s="25"/>
      <c r="J43" s="26">
        <v>0</v>
      </c>
      <c r="K43" s="26"/>
      <c r="L43" s="26"/>
      <c r="M43" s="26"/>
      <c r="N43" s="25">
        <v>0</v>
      </c>
    </row>
    <row r="44" spans="1:14">
      <c r="A44" s="22" t="s">
        <v>60</v>
      </c>
      <c r="B44" s="35"/>
      <c r="C44" s="23"/>
      <c r="D44" s="24"/>
      <c r="E44" s="28"/>
      <c r="F44" s="28"/>
      <c r="G44" s="28"/>
      <c r="H44" s="25"/>
      <c r="I44" s="25"/>
      <c r="J44" s="26">
        <v>0</v>
      </c>
      <c r="K44" s="26"/>
      <c r="L44" s="26"/>
      <c r="M44" s="26"/>
      <c r="N44" s="25">
        <v>0</v>
      </c>
    </row>
    <row r="45" spans="1:14">
      <c r="A45" s="22" t="s">
        <v>61</v>
      </c>
      <c r="B45" s="35"/>
      <c r="C45" s="23"/>
      <c r="D45" s="24"/>
      <c r="E45" s="28"/>
      <c r="F45" s="28"/>
      <c r="G45" s="28"/>
      <c r="H45" s="25"/>
      <c r="I45" s="25"/>
      <c r="J45" s="26">
        <v>0</v>
      </c>
      <c r="K45" s="26"/>
      <c r="L45" s="26"/>
      <c r="M45" s="26"/>
      <c r="N45" s="25">
        <v>0</v>
      </c>
    </row>
    <row r="46" spans="1:14">
      <c r="A46" s="22" t="s">
        <v>62</v>
      </c>
      <c r="B46" s="35"/>
      <c r="C46" s="23"/>
      <c r="D46" s="24"/>
      <c r="E46" s="28"/>
      <c r="F46" s="28"/>
      <c r="G46" s="28"/>
      <c r="H46" s="25"/>
      <c r="I46" s="25"/>
      <c r="J46" s="26">
        <v>0</v>
      </c>
      <c r="K46" s="26"/>
      <c r="L46" s="26"/>
      <c r="M46" s="26"/>
      <c r="N46" s="25">
        <v>0</v>
      </c>
    </row>
    <row r="47" spans="1:14">
      <c r="A47" s="22" t="s">
        <v>63</v>
      </c>
      <c r="B47" s="35"/>
      <c r="C47" s="23"/>
      <c r="D47" s="24"/>
      <c r="E47" s="28"/>
      <c r="F47" s="28"/>
      <c r="G47" s="28"/>
      <c r="H47" s="25"/>
      <c r="I47" s="25"/>
      <c r="J47" s="26">
        <v>0</v>
      </c>
      <c r="K47" s="26"/>
      <c r="L47" s="26"/>
      <c r="M47" s="26"/>
      <c r="N47" s="25">
        <v>0</v>
      </c>
    </row>
    <row r="48" spans="1:14">
      <c r="A48" s="22" t="s">
        <v>64</v>
      </c>
      <c r="B48" s="35"/>
      <c r="C48" s="23"/>
      <c r="D48" s="24"/>
      <c r="E48" s="28"/>
      <c r="F48" s="28"/>
      <c r="G48" s="28"/>
      <c r="H48" s="25"/>
      <c r="I48" s="25"/>
      <c r="J48" s="26">
        <v>0</v>
      </c>
      <c r="K48" s="26"/>
      <c r="L48" s="26"/>
      <c r="M48" s="26"/>
      <c r="N48" s="25">
        <v>0</v>
      </c>
    </row>
    <row r="49" spans="1:14">
      <c r="A49" s="22" t="s">
        <v>65</v>
      </c>
      <c r="B49" s="35"/>
      <c r="C49" s="23"/>
      <c r="D49" s="24"/>
      <c r="E49" s="28"/>
      <c r="F49" s="28"/>
      <c r="G49" s="28"/>
      <c r="H49" s="25"/>
      <c r="I49" s="25"/>
      <c r="J49" s="26">
        <v>0</v>
      </c>
      <c r="K49" s="26"/>
      <c r="L49" s="26"/>
      <c r="M49" s="26"/>
      <c r="N49" s="25">
        <v>0</v>
      </c>
    </row>
    <row r="50" spans="1:14">
      <c r="A50" s="18" t="s">
        <v>66</v>
      </c>
      <c r="B50" s="19">
        <f>SUM(B51:B59)</f>
        <v>10950000</v>
      </c>
      <c r="C50" s="29">
        <f>SUM(C51:C59)</f>
        <v>31700000</v>
      </c>
      <c r="D50" s="30"/>
      <c r="E50" s="19">
        <f t="shared" ref="E50:M50" si="2">SUM(E51:E59)</f>
        <v>3972111.45</v>
      </c>
      <c r="F50" s="19">
        <f t="shared" si="2"/>
        <v>-162618</v>
      </c>
      <c r="G50" s="19">
        <f t="shared" si="2"/>
        <v>754203.67</v>
      </c>
      <c r="H50" s="19">
        <f t="shared" si="2"/>
        <v>962267.77</v>
      </c>
      <c r="I50" s="19">
        <f t="shared" si="2"/>
        <v>2111731.23</v>
      </c>
      <c r="J50" s="19">
        <f t="shared" si="2"/>
        <v>3075132.67</v>
      </c>
      <c r="K50" s="19">
        <f t="shared" si="2"/>
        <v>-77880</v>
      </c>
      <c r="L50" s="19">
        <f t="shared" si="2"/>
        <v>1759323.6</v>
      </c>
      <c r="M50" s="19">
        <f t="shared" si="2"/>
        <v>1641991.9100000001</v>
      </c>
      <c r="N50" s="20">
        <v>56640</v>
      </c>
    </row>
    <row r="51" spans="1:14">
      <c r="A51" s="22" t="s">
        <v>67</v>
      </c>
      <c r="B51" s="23">
        <v>2000000</v>
      </c>
      <c r="C51" s="23">
        <f>-1400000-1000000-500000-1000000-500000+100000-100000</f>
        <v>-4400000</v>
      </c>
      <c r="D51" s="24"/>
      <c r="E51" s="28">
        <v>902816.59</v>
      </c>
      <c r="F51" s="28">
        <v>-4720</v>
      </c>
      <c r="G51" s="25">
        <v>179959</v>
      </c>
      <c r="H51" s="25">
        <v>0</v>
      </c>
      <c r="I51" s="32">
        <v>747027.62</v>
      </c>
      <c r="J51" s="26">
        <v>821904</v>
      </c>
      <c r="K51" s="26">
        <v>0</v>
      </c>
      <c r="L51" s="26">
        <v>18880</v>
      </c>
      <c r="M51" s="27">
        <v>719748.11</v>
      </c>
      <c r="N51" s="25">
        <v>0</v>
      </c>
    </row>
    <row r="52" spans="1:14">
      <c r="A52" s="22" t="s">
        <v>68</v>
      </c>
      <c r="B52" s="23"/>
      <c r="C52" s="23"/>
      <c r="D52" s="24"/>
      <c r="E52" s="28">
        <v>0</v>
      </c>
      <c r="F52" s="28">
        <v>0</v>
      </c>
      <c r="G52" s="25">
        <v>0</v>
      </c>
      <c r="H52" s="25">
        <v>0</v>
      </c>
      <c r="I52" s="32">
        <v>0</v>
      </c>
      <c r="J52" s="26">
        <v>0</v>
      </c>
      <c r="K52" s="26">
        <v>0</v>
      </c>
      <c r="L52" s="26">
        <v>0</v>
      </c>
      <c r="M52" s="27">
        <v>0</v>
      </c>
      <c r="N52" s="25">
        <v>0</v>
      </c>
    </row>
    <row r="53" spans="1:14">
      <c r="A53" s="22" t="s">
        <v>69</v>
      </c>
      <c r="B53" s="23">
        <v>3000000</v>
      </c>
      <c r="C53" s="23">
        <f>-600000+4000000+26000000+5000000</f>
        <v>34400000</v>
      </c>
      <c r="D53" s="24"/>
      <c r="E53" s="28">
        <v>1888906.86</v>
      </c>
      <c r="F53" s="28">
        <v>-133000</v>
      </c>
      <c r="G53" s="25">
        <v>49560</v>
      </c>
      <c r="H53" s="25">
        <v>87320</v>
      </c>
      <c r="I53" s="32">
        <v>749741.25</v>
      </c>
      <c r="J53" s="26">
        <v>1712787.35</v>
      </c>
      <c r="K53" s="26">
        <v>0</v>
      </c>
      <c r="L53" s="26">
        <v>762598.6</v>
      </c>
      <c r="M53" s="27">
        <v>455057.56</v>
      </c>
      <c r="N53" s="25">
        <v>0</v>
      </c>
    </row>
    <row r="54" spans="1:14">
      <c r="A54" s="22" t="s">
        <v>70</v>
      </c>
      <c r="B54" s="23">
        <v>3000000</v>
      </c>
      <c r="C54" s="23"/>
      <c r="D54" s="24"/>
      <c r="E54" s="28">
        <v>0</v>
      </c>
      <c r="F54" s="28">
        <v>0</v>
      </c>
      <c r="G54" s="25">
        <v>0</v>
      </c>
      <c r="H54" s="25">
        <v>0</v>
      </c>
      <c r="I54" s="32">
        <v>0</v>
      </c>
      <c r="J54" s="26">
        <v>0</v>
      </c>
      <c r="K54" s="26">
        <v>0</v>
      </c>
      <c r="L54" s="26">
        <v>0</v>
      </c>
      <c r="M54" s="27">
        <v>0</v>
      </c>
      <c r="N54" s="25">
        <v>0</v>
      </c>
    </row>
    <row r="55" spans="1:14">
      <c r="A55" s="22" t="s">
        <v>71</v>
      </c>
      <c r="B55" s="23">
        <v>2000000</v>
      </c>
      <c r="C55" s="23">
        <f>800000-1500000+500000-2000000+2000000+500000+200000</f>
        <v>500000</v>
      </c>
      <c r="D55" s="24"/>
      <c r="E55" s="28">
        <v>580240</v>
      </c>
      <c r="F55" s="28">
        <v>0</v>
      </c>
      <c r="G55" s="25">
        <v>344683.9</v>
      </c>
      <c r="H55" s="25">
        <v>874947.77</v>
      </c>
      <c r="I55" s="32">
        <v>221361.56</v>
      </c>
      <c r="J55" s="26">
        <v>462561.32</v>
      </c>
      <c r="K55" s="26">
        <v>0</v>
      </c>
      <c r="L55" s="26">
        <v>977845</v>
      </c>
      <c r="M55" s="27">
        <v>416583.12</v>
      </c>
      <c r="N55" s="25">
        <v>0</v>
      </c>
    </row>
    <row r="56" spans="1:14">
      <c r="A56" s="22" t="s">
        <v>72</v>
      </c>
      <c r="B56" s="23"/>
      <c r="C56" s="23">
        <v>600000</v>
      </c>
      <c r="D56" s="24"/>
      <c r="E56" s="28">
        <v>0</v>
      </c>
      <c r="F56" s="28">
        <v>0</v>
      </c>
      <c r="G56" s="25">
        <v>180000.77</v>
      </c>
      <c r="H56" s="25">
        <v>0</v>
      </c>
      <c r="I56" s="32">
        <v>393600.8</v>
      </c>
      <c r="J56" s="26">
        <v>0</v>
      </c>
      <c r="K56" s="26">
        <v>0</v>
      </c>
      <c r="L56" s="26">
        <v>0</v>
      </c>
      <c r="M56" s="27">
        <v>50603.12</v>
      </c>
      <c r="N56" s="25">
        <v>56640</v>
      </c>
    </row>
    <row r="57" spans="1:14">
      <c r="A57" s="22" t="s">
        <v>73</v>
      </c>
      <c r="B57" s="23"/>
      <c r="C57" s="23"/>
      <c r="D57" s="24"/>
      <c r="E57" s="28">
        <v>0</v>
      </c>
      <c r="F57" s="28">
        <v>0</v>
      </c>
      <c r="G57" s="25">
        <v>0</v>
      </c>
      <c r="H57" s="25">
        <v>0</v>
      </c>
      <c r="I57" s="25">
        <v>0</v>
      </c>
      <c r="J57" s="26">
        <v>0</v>
      </c>
      <c r="K57" s="26">
        <v>0</v>
      </c>
      <c r="L57" s="26">
        <v>0</v>
      </c>
      <c r="M57" s="27">
        <v>0</v>
      </c>
      <c r="N57" s="25">
        <v>0</v>
      </c>
    </row>
    <row r="58" spans="1:14">
      <c r="A58" s="22" t="s">
        <v>74</v>
      </c>
      <c r="B58" s="23">
        <v>950000</v>
      </c>
      <c r="C58" s="23"/>
      <c r="D58" s="24"/>
      <c r="E58" s="28">
        <v>0</v>
      </c>
      <c r="F58" s="28">
        <v>0</v>
      </c>
      <c r="G58" s="25">
        <v>0</v>
      </c>
      <c r="H58" s="25">
        <v>0</v>
      </c>
      <c r="I58" s="25">
        <v>0</v>
      </c>
      <c r="J58" s="26">
        <v>77880</v>
      </c>
      <c r="K58" s="26">
        <v>-77880</v>
      </c>
      <c r="L58" s="26">
        <v>0</v>
      </c>
      <c r="M58" s="27">
        <v>0</v>
      </c>
      <c r="N58" s="25">
        <v>0</v>
      </c>
    </row>
    <row r="59" spans="1:14">
      <c r="A59" s="22" t="s">
        <v>75</v>
      </c>
      <c r="B59" s="23"/>
      <c r="C59" s="23">
        <v>600000</v>
      </c>
      <c r="D59" s="24"/>
      <c r="E59" s="28">
        <v>600148</v>
      </c>
      <c r="F59" s="28">
        <v>-24898</v>
      </c>
      <c r="G59" s="25">
        <v>0</v>
      </c>
      <c r="H59" s="25">
        <v>0</v>
      </c>
      <c r="I59" s="25">
        <v>0</v>
      </c>
      <c r="J59" s="26">
        <v>0</v>
      </c>
      <c r="K59" s="26">
        <v>0</v>
      </c>
      <c r="L59" s="26">
        <v>0</v>
      </c>
      <c r="M59" s="27">
        <v>0</v>
      </c>
      <c r="N59" s="25">
        <v>0</v>
      </c>
    </row>
    <row r="60" spans="1:14">
      <c r="A60" s="18" t="s">
        <v>76</v>
      </c>
      <c r="B60" s="19">
        <f>SUM(B61:B64)</f>
        <v>0</v>
      </c>
      <c r="C60" s="29">
        <f>SUM(C61:C71)</f>
        <v>0</v>
      </c>
      <c r="D60" s="30"/>
      <c r="E60" s="19">
        <f>SUM(E61:E64)</f>
        <v>0</v>
      </c>
      <c r="F60" s="19">
        <f>SUM(F61:F64)</f>
        <v>0</v>
      </c>
      <c r="G60" s="19">
        <f>SUM(G61:G64)</f>
        <v>0</v>
      </c>
      <c r="H60" s="19">
        <f>SUM(H61:H64)</f>
        <v>0</v>
      </c>
      <c r="I60" s="19">
        <f>SUM(I61:I64)</f>
        <v>0</v>
      </c>
      <c r="J60" s="26">
        <v>0</v>
      </c>
      <c r="K60" s="26"/>
      <c r="L60" s="26"/>
      <c r="M60" s="26"/>
      <c r="N60" s="25">
        <v>0</v>
      </c>
    </row>
    <row r="61" spans="1:14">
      <c r="A61" s="22" t="s">
        <v>77</v>
      </c>
      <c r="B61" s="23"/>
      <c r="C61" s="23"/>
      <c r="D61" s="24"/>
      <c r="E61" s="28"/>
      <c r="F61" s="28"/>
      <c r="G61" s="38"/>
      <c r="H61" s="25"/>
      <c r="I61" s="25"/>
      <c r="J61" s="26">
        <v>0</v>
      </c>
      <c r="K61" s="26"/>
      <c r="L61" s="26"/>
      <c r="M61" s="26"/>
      <c r="N61" s="25">
        <v>0</v>
      </c>
    </row>
    <row r="62" spans="1:14">
      <c r="A62" s="22" t="s">
        <v>78</v>
      </c>
      <c r="B62" s="23"/>
      <c r="C62" s="23"/>
      <c r="D62" s="24"/>
      <c r="E62" s="28"/>
      <c r="F62" s="28"/>
      <c r="G62" s="28"/>
      <c r="H62" s="25"/>
      <c r="I62" s="25"/>
      <c r="J62" s="26">
        <v>0</v>
      </c>
      <c r="K62" s="26"/>
      <c r="L62" s="26"/>
      <c r="M62" s="26"/>
      <c r="N62" s="25">
        <v>0</v>
      </c>
    </row>
    <row r="63" spans="1:14">
      <c r="A63" s="22" t="s">
        <v>79</v>
      </c>
      <c r="B63" s="23"/>
      <c r="C63" s="23"/>
      <c r="D63" s="24"/>
      <c r="E63" s="28"/>
      <c r="F63" s="28"/>
      <c r="G63" s="28"/>
      <c r="H63" s="25"/>
      <c r="I63" s="25"/>
      <c r="J63" s="26">
        <v>0</v>
      </c>
      <c r="K63" s="26"/>
      <c r="L63" s="26"/>
      <c r="M63" s="26"/>
      <c r="N63" s="25">
        <v>0</v>
      </c>
    </row>
    <row r="64" spans="1:14" ht="29">
      <c r="A64" s="39" t="s">
        <v>80</v>
      </c>
      <c r="B64" s="23"/>
      <c r="C64" s="23"/>
      <c r="D64" s="24"/>
      <c r="E64" s="28"/>
      <c r="F64" s="28"/>
      <c r="G64" s="28"/>
      <c r="H64" s="25"/>
      <c r="I64" s="25"/>
      <c r="J64" s="26">
        <v>0</v>
      </c>
      <c r="K64" s="26"/>
      <c r="L64" s="26"/>
      <c r="M64" s="26"/>
      <c r="N64" s="25">
        <v>0</v>
      </c>
    </row>
    <row r="65" spans="1:14">
      <c r="A65" s="18" t="s">
        <v>81</v>
      </c>
      <c r="B65" s="37">
        <f>SUM(B66:B67)</f>
        <v>0</v>
      </c>
      <c r="C65" s="23"/>
      <c r="D65" s="24"/>
      <c r="E65" s="19">
        <f>SUM(E66:E71)</f>
        <v>0</v>
      </c>
      <c r="F65" s="19">
        <f>SUM(F66:F71)</f>
        <v>0</v>
      </c>
      <c r="G65" s="19">
        <f>SUM(G66:G71)</f>
        <v>0</v>
      </c>
      <c r="H65" s="19">
        <f>SUM(H66:H71)</f>
        <v>0</v>
      </c>
      <c r="I65" s="19">
        <f>SUM(I66:I71)</f>
        <v>0</v>
      </c>
      <c r="J65" s="26">
        <v>0</v>
      </c>
      <c r="K65" s="26"/>
      <c r="L65" s="26"/>
      <c r="M65" s="26"/>
      <c r="N65" s="25">
        <v>0</v>
      </c>
    </row>
    <row r="66" spans="1:14">
      <c r="A66" s="22" t="s">
        <v>82</v>
      </c>
      <c r="B66" s="35"/>
      <c r="C66" s="23"/>
      <c r="D66" s="24"/>
      <c r="E66" s="28"/>
      <c r="F66" s="28"/>
      <c r="G66" s="28"/>
      <c r="H66" s="25"/>
      <c r="I66" s="25"/>
      <c r="J66" s="26">
        <v>0</v>
      </c>
      <c r="K66" s="26"/>
      <c r="L66" s="26"/>
      <c r="M66" s="26"/>
      <c r="N66" s="25">
        <v>0</v>
      </c>
    </row>
    <row r="67" spans="1:14">
      <c r="A67" s="22" t="s">
        <v>83</v>
      </c>
      <c r="B67" s="35"/>
      <c r="C67" s="23"/>
      <c r="D67" s="24"/>
      <c r="E67" s="28"/>
      <c r="F67" s="28"/>
      <c r="G67" s="28"/>
      <c r="H67" s="25"/>
      <c r="I67" s="25"/>
      <c r="J67" s="26">
        <v>0</v>
      </c>
      <c r="K67" s="26"/>
      <c r="L67" s="26"/>
      <c r="M67" s="26"/>
      <c r="N67" s="25">
        <v>0</v>
      </c>
    </row>
    <row r="68" spans="1:14">
      <c r="A68" s="18" t="s">
        <v>84</v>
      </c>
      <c r="B68" s="37">
        <f>SUM(B69:B71)</f>
        <v>0</v>
      </c>
      <c r="C68" s="23"/>
      <c r="D68" s="24"/>
      <c r="E68" s="19"/>
      <c r="F68" s="28"/>
      <c r="G68" s="28"/>
      <c r="H68" s="25"/>
      <c r="I68" s="25"/>
      <c r="J68" s="26">
        <v>0</v>
      </c>
      <c r="K68" s="26"/>
      <c r="L68" s="26"/>
      <c r="M68" s="26"/>
      <c r="N68" s="25">
        <v>0</v>
      </c>
    </row>
    <row r="69" spans="1:14">
      <c r="A69" s="22" t="s">
        <v>85</v>
      </c>
      <c r="B69" s="35"/>
      <c r="C69" s="23"/>
      <c r="D69" s="24"/>
      <c r="E69" s="28"/>
      <c r="F69" s="28"/>
      <c r="G69" s="28"/>
      <c r="H69" s="25"/>
      <c r="I69" s="25"/>
      <c r="J69" s="26">
        <v>0</v>
      </c>
      <c r="K69" s="26"/>
      <c r="L69" s="26"/>
      <c r="M69" s="26"/>
      <c r="N69" s="25">
        <v>0</v>
      </c>
    </row>
    <row r="70" spans="1:14">
      <c r="A70" s="22" t="s">
        <v>86</v>
      </c>
      <c r="B70" s="35"/>
      <c r="C70" s="23"/>
      <c r="D70" s="24"/>
      <c r="E70" s="28"/>
      <c r="F70" s="28"/>
      <c r="G70" s="28"/>
      <c r="H70" s="25"/>
      <c r="I70" s="25"/>
      <c r="J70" s="26">
        <v>0</v>
      </c>
      <c r="K70" s="26"/>
      <c r="L70" s="26"/>
      <c r="M70" s="26"/>
      <c r="N70" s="25">
        <v>0</v>
      </c>
    </row>
    <row r="71" spans="1:14">
      <c r="A71" s="22" t="s">
        <v>87</v>
      </c>
      <c r="B71" s="35"/>
      <c r="C71" s="23"/>
      <c r="D71" s="24"/>
      <c r="E71" s="28"/>
      <c r="F71" s="28"/>
      <c r="G71" s="28"/>
      <c r="H71" s="25"/>
      <c r="I71" s="25"/>
      <c r="J71" s="26">
        <v>0</v>
      </c>
      <c r="K71" s="26"/>
      <c r="L71" s="26"/>
      <c r="M71" s="26"/>
      <c r="N71" s="25">
        <v>0</v>
      </c>
    </row>
    <row r="72" spans="1:14">
      <c r="A72" s="40" t="s">
        <v>88</v>
      </c>
      <c r="B72" s="41">
        <f>+B8+B14+B24+B34+B42+B50+B60+B65+B68</f>
        <v>1327691824</v>
      </c>
      <c r="C72" s="42">
        <f>+C8+C14+C24+C34+C50+C60+C65+C68</f>
        <v>0</v>
      </c>
      <c r="D72" s="43"/>
      <c r="E72" s="41">
        <f t="shared" ref="E72:M72" si="3">+E8+E14+E24+E34+E42+E50+E60+E65</f>
        <v>81088776.450000018</v>
      </c>
      <c r="F72" s="41">
        <f t="shared" si="3"/>
        <v>73198200.689999998</v>
      </c>
      <c r="G72" s="41">
        <f t="shared" si="3"/>
        <v>99818262.980000004</v>
      </c>
      <c r="H72" s="41">
        <f t="shared" si="3"/>
        <v>100290725.34999998</v>
      </c>
      <c r="I72" s="41">
        <f t="shared" si="3"/>
        <v>96262494.700000018</v>
      </c>
      <c r="J72" s="41">
        <f t="shared" si="3"/>
        <v>98688141.769999996</v>
      </c>
      <c r="K72" s="41">
        <f t="shared" si="3"/>
        <v>71304029</v>
      </c>
      <c r="L72" s="41">
        <f t="shared" si="3"/>
        <v>94086953.359999985</v>
      </c>
      <c r="M72" s="41">
        <f t="shared" si="3"/>
        <v>108323448.55</v>
      </c>
      <c r="N72" s="44">
        <f>+N8+N14+N24+N50+N60+N65</f>
        <v>74415598.800000012</v>
      </c>
    </row>
    <row r="73" spans="1:14">
      <c r="A73" s="45"/>
      <c r="B73" s="28"/>
      <c r="C73" s="23"/>
      <c r="D73" s="24"/>
      <c r="E73" s="28"/>
      <c r="F73" s="28"/>
      <c r="G73" s="25"/>
      <c r="H73" s="25"/>
      <c r="I73" s="25"/>
      <c r="J73" s="25"/>
      <c r="K73" s="25"/>
      <c r="L73" s="25"/>
      <c r="M73" s="25"/>
      <c r="N73" s="25"/>
    </row>
    <row r="74" spans="1:14">
      <c r="A74" s="18" t="s">
        <v>89</v>
      </c>
      <c r="B74" s="19"/>
      <c r="C74" s="37"/>
      <c r="D74" s="46"/>
      <c r="E74" s="19"/>
      <c r="F74" s="19"/>
      <c r="G74" s="19"/>
      <c r="H74" s="25"/>
      <c r="I74" s="25"/>
      <c r="J74" s="25"/>
      <c r="K74" s="25"/>
      <c r="L74" s="25"/>
      <c r="M74" s="25"/>
      <c r="N74" s="25"/>
    </row>
    <row r="75" spans="1:14">
      <c r="A75" s="18" t="s">
        <v>90</v>
      </c>
      <c r="B75" s="19"/>
      <c r="C75" s="23"/>
      <c r="D75" s="24"/>
      <c r="E75" s="19"/>
      <c r="F75" s="28"/>
      <c r="G75" s="28"/>
      <c r="H75" s="25"/>
      <c r="I75" s="25"/>
      <c r="J75" s="25"/>
      <c r="K75" s="25"/>
      <c r="L75" s="25"/>
      <c r="M75" s="25"/>
      <c r="N75" s="25"/>
    </row>
    <row r="76" spans="1:14">
      <c r="A76" s="22" t="s">
        <v>91</v>
      </c>
      <c r="B76" s="28"/>
      <c r="C76" s="23"/>
      <c r="D76" s="24"/>
      <c r="E76" s="28"/>
      <c r="F76" s="28"/>
      <c r="G76" s="28"/>
      <c r="H76" s="25"/>
      <c r="I76" s="25"/>
      <c r="J76" s="25"/>
      <c r="K76" s="25"/>
      <c r="L76" s="25"/>
      <c r="M76" s="25"/>
      <c r="N76" s="25"/>
    </row>
    <row r="77" spans="1:14">
      <c r="A77" s="22" t="s">
        <v>92</v>
      </c>
      <c r="B77" s="28"/>
      <c r="C77" s="23"/>
      <c r="D77" s="24"/>
      <c r="E77" s="28"/>
      <c r="F77" s="28"/>
      <c r="G77" s="28"/>
      <c r="H77" s="25"/>
      <c r="I77" s="25"/>
      <c r="J77" s="25"/>
      <c r="K77" s="25"/>
      <c r="L77" s="25"/>
      <c r="M77" s="25"/>
      <c r="N77" s="25"/>
    </row>
    <row r="78" spans="1:14">
      <c r="A78" s="18" t="s">
        <v>93</v>
      </c>
      <c r="B78" s="19"/>
      <c r="C78" s="29"/>
      <c r="D78" s="30"/>
      <c r="E78" s="19"/>
      <c r="F78" s="19"/>
      <c r="G78" s="28"/>
      <c r="H78" s="25"/>
      <c r="I78" s="25"/>
      <c r="J78" s="25"/>
      <c r="K78" s="25"/>
      <c r="L78" s="25"/>
      <c r="M78" s="25"/>
      <c r="N78" s="25"/>
    </row>
    <row r="79" spans="1:14">
      <c r="A79" s="22" t="s">
        <v>94</v>
      </c>
      <c r="B79" s="28"/>
      <c r="C79" s="23"/>
      <c r="D79" s="24"/>
      <c r="E79" s="28"/>
      <c r="F79" s="28"/>
      <c r="G79" s="28"/>
      <c r="H79" s="25"/>
      <c r="I79" s="25"/>
      <c r="J79" s="25"/>
      <c r="K79" s="25"/>
      <c r="L79" s="25"/>
      <c r="M79" s="25"/>
      <c r="N79" s="25"/>
    </row>
    <row r="80" spans="1:14">
      <c r="A80" s="22" t="s">
        <v>95</v>
      </c>
      <c r="B80" s="28"/>
      <c r="C80" s="23"/>
      <c r="D80" s="24"/>
      <c r="E80" s="28"/>
      <c r="F80" s="28"/>
      <c r="G80" s="28"/>
      <c r="H80" s="25"/>
      <c r="I80" s="25"/>
      <c r="J80" s="25"/>
      <c r="K80" s="25"/>
      <c r="L80" s="25"/>
      <c r="M80" s="25"/>
      <c r="N80" s="25"/>
    </row>
    <row r="81" spans="1:14">
      <c r="A81" s="18" t="s">
        <v>96</v>
      </c>
      <c r="B81" s="19"/>
      <c r="C81" s="23"/>
      <c r="D81" s="24"/>
      <c r="E81" s="19"/>
      <c r="F81" s="28"/>
      <c r="G81" s="28"/>
      <c r="H81" s="25"/>
      <c r="I81" s="25"/>
      <c r="J81" s="25"/>
      <c r="K81" s="25"/>
      <c r="L81" s="25"/>
      <c r="M81" s="25"/>
      <c r="N81" s="25"/>
    </row>
    <row r="82" spans="1:14">
      <c r="A82" s="22" t="s">
        <v>97</v>
      </c>
      <c r="B82" s="28"/>
      <c r="C82" s="23"/>
      <c r="D82" s="24"/>
      <c r="E82" s="28"/>
      <c r="F82" s="28"/>
      <c r="G82" s="28"/>
      <c r="H82" s="25"/>
      <c r="I82" s="25"/>
      <c r="J82" s="25"/>
      <c r="K82" s="25"/>
      <c r="L82" s="25"/>
      <c r="M82" s="25"/>
      <c r="N82" s="25"/>
    </row>
    <row r="83" spans="1:14">
      <c r="A83" s="40" t="s">
        <v>98</v>
      </c>
      <c r="B83" s="41"/>
      <c r="C83" s="42"/>
      <c r="D83" s="43"/>
      <c r="E83" s="41"/>
      <c r="F83" s="41"/>
      <c r="G83" s="41"/>
      <c r="H83" s="47"/>
      <c r="I83" s="47"/>
      <c r="J83" s="47"/>
      <c r="K83" s="47"/>
      <c r="L83" s="47"/>
      <c r="M83" s="47"/>
      <c r="N83" s="47"/>
    </row>
    <row r="84" spans="1:14">
      <c r="A84" s="48"/>
      <c r="B84" s="28"/>
      <c r="C84" s="23"/>
      <c r="D84" s="24"/>
      <c r="E84" s="28"/>
      <c r="F84" s="28"/>
      <c r="G84" s="25"/>
      <c r="H84" s="25"/>
      <c r="I84" s="25"/>
      <c r="J84" s="25"/>
      <c r="K84" s="25"/>
      <c r="L84" s="25"/>
      <c r="M84" s="25"/>
      <c r="N84" s="48"/>
    </row>
    <row r="85" spans="1:14" ht="15.5">
      <c r="A85" s="49" t="s">
        <v>99</v>
      </c>
      <c r="B85" s="50">
        <f>+B72</f>
        <v>1327691824</v>
      </c>
      <c r="C85" s="51">
        <f>+C72</f>
        <v>0</v>
      </c>
      <c r="D85" s="43"/>
      <c r="E85" s="50">
        <f t="shared" ref="E85:M85" si="4">+E72</f>
        <v>81088776.450000018</v>
      </c>
      <c r="F85" s="50">
        <f t="shared" si="4"/>
        <v>73198200.689999998</v>
      </c>
      <c r="G85" s="50">
        <f t="shared" si="4"/>
        <v>99818262.980000004</v>
      </c>
      <c r="H85" s="50">
        <f t="shared" si="4"/>
        <v>100290725.34999998</v>
      </c>
      <c r="I85" s="50">
        <f t="shared" si="4"/>
        <v>96262494.700000018</v>
      </c>
      <c r="J85" s="50">
        <f t="shared" si="4"/>
        <v>98688141.769999996</v>
      </c>
      <c r="K85" s="50">
        <f t="shared" si="4"/>
        <v>71304029</v>
      </c>
      <c r="L85" s="50">
        <f t="shared" si="4"/>
        <v>94086953.359999985</v>
      </c>
      <c r="M85" s="50">
        <f t="shared" si="4"/>
        <v>108323448.55</v>
      </c>
      <c r="N85" s="52">
        <f>+N72</f>
        <v>74415598.800000012</v>
      </c>
    </row>
    <row r="86" spans="1:14">
      <c r="A86" s="48" t="s">
        <v>100</v>
      </c>
      <c r="B86" s="48"/>
      <c r="C86" s="48"/>
      <c r="D86" s="53"/>
      <c r="E86" s="25"/>
      <c r="F86" s="25"/>
      <c r="G86" s="25"/>
      <c r="H86" s="25"/>
      <c r="I86" s="25"/>
      <c r="J86" s="25"/>
      <c r="K86" s="25"/>
      <c r="L86" s="25"/>
      <c r="M86" s="25"/>
      <c r="N86" s="48"/>
    </row>
    <row r="87" spans="1:14">
      <c r="A87" s="48"/>
      <c r="B87" s="48"/>
      <c r="C87" s="48"/>
      <c r="D87" s="53"/>
      <c r="E87" s="25"/>
      <c r="F87" s="25"/>
      <c r="G87" s="25"/>
      <c r="H87" s="25"/>
      <c r="I87" s="25"/>
      <c r="J87" s="25"/>
      <c r="K87" s="25"/>
      <c r="L87" s="25"/>
      <c r="M87" s="25"/>
      <c r="N87" s="48"/>
    </row>
    <row r="89" spans="1:14">
      <c r="E89" s="54"/>
      <c r="F89" s="54"/>
      <c r="G89" s="54"/>
      <c r="H89" s="54"/>
      <c r="I89" s="54"/>
      <c r="J89" s="54"/>
      <c r="K89" s="54"/>
      <c r="L89" s="54"/>
      <c r="M89" s="54"/>
    </row>
    <row r="90" spans="1:14">
      <c r="A90" s="55"/>
      <c r="B90" s="55"/>
      <c r="C90" s="56"/>
      <c r="D90" s="57"/>
      <c r="I90" s="54"/>
      <c r="J90" s="54"/>
      <c r="K90" s="54"/>
      <c r="L90" s="54"/>
      <c r="M90" s="54"/>
    </row>
    <row r="91" spans="1:14">
      <c r="I91" s="56"/>
      <c r="J91" s="56"/>
      <c r="K91" s="56"/>
      <c r="L91" s="56"/>
      <c r="M91" s="56"/>
    </row>
    <row r="92" spans="1:14">
      <c r="E92" s="55"/>
      <c r="F92" s="55"/>
      <c r="G92" s="54"/>
      <c r="H92" s="54"/>
      <c r="I92" s="54"/>
      <c r="J92" s="54"/>
      <c r="K92" s="54"/>
      <c r="L92" s="54"/>
      <c r="M92" s="54"/>
    </row>
    <row r="93" spans="1:14">
      <c r="I93" s="54"/>
      <c r="J93" s="54"/>
      <c r="K93" s="54"/>
      <c r="L93" s="54"/>
      <c r="M93" s="54"/>
    </row>
    <row r="94" spans="1:14">
      <c r="H94" s="54"/>
    </row>
    <row r="97" spans="8:8">
      <c r="H97" s="54"/>
    </row>
  </sheetData>
  <sheetProtection password="A6CC" sheet="1" objects="1" scenarios="1"/>
  <mergeCells count="6">
    <mergeCell ref="A1:C1"/>
    <mergeCell ref="A2:C2"/>
    <mergeCell ref="A3:C3"/>
    <mergeCell ref="A4:C4"/>
    <mergeCell ref="A90:B90"/>
    <mergeCell ref="E92:F92"/>
  </mergeCells>
  <pageMargins left="0.23" right="0.17" top="0.19" bottom="0.15748031496062992" header="0.6692913385826772" footer="0.31496062992125984"/>
  <pageSetup paperSize="5" scale="6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Cuevas</dc:creator>
  <cp:lastModifiedBy>Lucy Cuevas</cp:lastModifiedBy>
  <dcterms:created xsi:type="dcterms:W3CDTF">2023-11-18T16:23:36Z</dcterms:created>
  <dcterms:modified xsi:type="dcterms:W3CDTF">2023-11-18T16:24:04Z</dcterms:modified>
</cp:coreProperties>
</file>