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-120" yWindow="-120" windowWidth="21840" windowHeight="13740"/>
  </bookViews>
  <sheets>
    <sheet name="Plantilla Presupuesto" sheetId="2" r:id="rId1"/>
    <sheet name="Plantilla de Ejecucion" sheetId="6" r:id="rId2"/>
  </sheets>
  <definedNames>
    <definedName name="_xlnm.Print_Area" localSheetId="1">'Plantilla de Ejecucion'!$A$1:$C$92</definedName>
    <definedName name="_xlnm.Print_Area" localSheetId="0">'Plantilla Presupuesto'!$A$1:$C$93</definedName>
  </definedNames>
  <calcPr calcId="152511"/>
</workbook>
</file>

<file path=xl/calcChain.xml><?xml version="1.0" encoding="utf-8"?>
<calcChain xmlns="http://schemas.openxmlformats.org/spreadsheetml/2006/main">
  <c r="F15" i="6" l="1"/>
  <c r="F66" i="6" l="1"/>
  <c r="F61" i="6"/>
  <c r="F51" i="6"/>
  <c r="F43" i="6"/>
  <c r="F35" i="6"/>
  <c r="F25" i="6"/>
  <c r="F9" i="6"/>
  <c r="C24" i="2"/>
  <c r="C20" i="2"/>
  <c r="C22" i="2"/>
  <c r="C56" i="2"/>
  <c r="C31" i="2"/>
  <c r="B25" i="6"/>
  <c r="E9" i="6"/>
  <c r="D9" i="6"/>
  <c r="C9" i="6"/>
  <c r="C66" i="6"/>
  <c r="D66" i="6"/>
  <c r="E66" i="6"/>
  <c r="C61" i="6"/>
  <c r="D61" i="6"/>
  <c r="E61" i="6"/>
  <c r="C51" i="6"/>
  <c r="D51" i="6"/>
  <c r="E51" i="6"/>
  <c r="C43" i="6"/>
  <c r="D43" i="6"/>
  <c r="E43" i="6"/>
  <c r="C35" i="6"/>
  <c r="D35" i="6"/>
  <c r="E35" i="6"/>
  <c r="C15" i="6"/>
  <c r="D15" i="6"/>
  <c r="E15" i="6"/>
  <c r="E25" i="6"/>
  <c r="B66" i="6"/>
  <c r="B61" i="6"/>
  <c r="B51" i="6"/>
  <c r="B43" i="6"/>
  <c r="B35" i="6"/>
  <c r="B15" i="6"/>
  <c r="B9" i="6"/>
  <c r="F73" i="6" l="1"/>
  <c r="F86" i="6"/>
  <c r="D25" i="6"/>
  <c r="D73" i="6" s="1"/>
  <c r="D86" i="6" s="1"/>
  <c r="C25" i="6"/>
  <c r="C73" i="6" s="1"/>
  <c r="C86" i="6" s="1"/>
  <c r="B73" i="6"/>
  <c r="B86" i="6" s="1"/>
  <c r="E73" i="6"/>
  <c r="E86" i="6" s="1"/>
  <c r="C32" i="2" l="1"/>
  <c r="C34" i="2"/>
  <c r="C52" i="2"/>
  <c r="C51" i="2" s="1"/>
  <c r="C16" i="2"/>
  <c r="C54" i="2"/>
  <c r="C36" i="2"/>
  <c r="C9" i="2"/>
  <c r="C61" i="2"/>
  <c r="C35" i="2"/>
  <c r="C25" i="2" l="1"/>
  <c r="C15" i="2"/>
  <c r="C73" i="2" l="1"/>
  <c r="C86" i="2" s="1"/>
  <c r="B15" i="2" l="1"/>
  <c r="B25" i="2"/>
  <c r="B69" i="2"/>
  <c r="B66" i="2"/>
  <c r="B51" i="2"/>
  <c r="B43" i="2"/>
  <c r="B35" i="2"/>
  <c r="B9" i="2"/>
  <c r="B61" i="2" l="1"/>
  <c r="B73" i="2" s="1"/>
  <c r="B86" i="2" s="1"/>
</calcChain>
</file>

<file path=xl/comments1.xml><?xml version="1.0" encoding="utf-8"?>
<comments xmlns="http://schemas.openxmlformats.org/spreadsheetml/2006/main">
  <authors>
    <author>YGABRIEL</author>
  </authors>
  <commentList>
    <comment ref="C7" authorId="0" shapeId="0">
      <text>
        <r>
          <rPr>
            <b/>
            <sz val="9"/>
            <color indexed="81"/>
            <rFont val="Tahoma"/>
            <charset val="1"/>
          </rPr>
          <t>YGABRIEL:</t>
        </r>
        <r>
          <rPr>
            <sz val="9"/>
            <color indexed="81"/>
            <rFont val="Tahoma"/>
            <charset val="1"/>
          </rPr>
          <t xml:space="preserve">
HASTA EL 31 DE MAYO 2023</t>
        </r>
      </text>
    </comment>
  </commentList>
</comments>
</file>

<file path=xl/sharedStrings.xml><?xml version="1.0" encoding="utf-8"?>
<sst xmlns="http://schemas.openxmlformats.org/spreadsheetml/2006/main" count="177" uniqueCount="96">
  <si>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</si>
  <si>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</si>
  <si>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</si>
  <si>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</si>
  <si>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</si>
  <si>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</si>
  <si>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</si>
  <si>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</si>
  <si>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</si>
  <si>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</si>
  <si>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</si>
  <si>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</si>
  <si>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</si>
  <si>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</si>
  <si>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</si>
  <si>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</si>
  <si>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</si>
  <si>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</si>
  <si>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</si>
  <si>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</si>
  <si>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</si>
  <si>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</si>
  <si>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</si>
  <si>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</si>
  <si>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</si>
  <si>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</si>
  <si>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</si>
  <si>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</si>
  <si>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</si>
  <si>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</si>
  <si>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</si>
  <si>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</si>
  <si>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</si>
  <si>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</si>
  <si>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</si>
  <si>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</si>
  <si>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</si>
  <si>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</si>
  <si>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</si>
  <si>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</si>
  <si>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</si>
  <si>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</si>
  <si>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</si>
  <si>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</si>
  <si>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</si>
  <si>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</si>
  <si>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</si>
  <si>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</si>
  <si>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</si>
  <si>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</si>
  <si>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</si>
  <si>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</si>
  <si>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</si>
  <si>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</si>
  <si>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</si>
  <si>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</si>
  <si>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</si>
  <si>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</si>
  <si>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</si>
  <si>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</si>
  <si>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</si>
  <si>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</si>
  <si>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</si>
  <si>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</si>
  <si>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</si>
  <si>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</si>
  <si>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</si>
  <si>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</si>
  <si>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</si>
  <si>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</si>
  <si>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</si>
  <si>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</si>
  <si>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</si>
  <si>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</si>
  <si>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</si>
  <si>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</si>
  <si>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</si>
  <si>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</si>
  <si>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</si>
  <si>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</si>
  <si>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</si>
  <si>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</si>
  <si>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</si>
  <si>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</si>
  <si>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</si>
  <si>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</si>
  <si>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</si>
  <si>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</si>
  <si>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</si>
  <si>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[SIGEF]</t>
  </si>
  <si>
    <t>Febrero</t>
  </si>
  <si>
    <t>Ejecución de Gastos y Aplicaciones Financieras .</t>
  </si>
  <si>
    <t>Marzo</t>
  </si>
  <si>
    <t>AÑO 2023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</si>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</sst>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.##0.00_-;\-* #.##0.00_-;_-* &quot;-&quot;??_-;_-@_-"/>
    <numFmt numFmtId="168" formatCode="_(* #.##0.00_);_(* \(#.##0.00\);_(* &quot;-&quot;??_);_(@_)"/>
    <numFmt numFmtId="169" formatCode="_(&quot;$&quot;* #,##0.00_);_(&quot;$&quot;* \(#,##0.00\);_(&quot;$&quot;* &quot;-&quot;??_);_(@_)"/>
    <numFmt numFmtId="170" formatCode="_(&quot;$&quot;* #.##0.00_);_(&quot;$&quot;* \(#.##0.00\);_(&quot;$&quot;* &quot;-&quot;??_);_(@_)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4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4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0" xfId="1" applyFont="1" applyBorder="1" applyAlignment="1">
      <alignment horizontal="left" vertical="center" wrapText="1"/>
    </xf>
    <xf numFmtId="165" fontId="1" fillId="0" borderId="1" xfId="1" applyFont="1" applyBorder="1" applyAlignment="1">
      <alignment vertical="center" wrapText="1"/>
    </xf>
    <xf numFmtId="165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165" fontId="0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5" fontId="1" fillId="2" borderId="1" xfId="1" applyFont="1" applyFill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1" fillId="3" borderId="1" xfId="1" applyFont="1" applyFill="1" applyBorder="1" applyAlignment="1">
      <alignment horizontal="center" vertical="center" wrapText="1"/>
    </xf>
    <xf numFmtId="165" fontId="0" fillId="0" borderId="1" xfId="1" applyFont="1" applyBorder="1"/>
    <xf numFmtId="167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/>
    </xf>
    <xf numFmtId="165" fontId="0" fillId="0" borderId="0" xfId="1" applyFont="1"/>
    <xf numFmtId="165" fontId="6" fillId="0" borderId="1" xfId="1" applyFont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 indent="2"/>
    </xf>
    <xf numFmtId="165" fontId="0" fillId="0" borderId="1" xfId="1" applyFont="1" applyFill="1" applyBorder="1" applyAlignment="1">
      <alignment vertical="center" wrapText="1"/>
    </xf>
    <xf numFmtId="165" fontId="0" fillId="0" borderId="1" xfId="1" applyFont="1" applyFill="1" applyBorder="1"/>
    <xf numFmtId="0" fontId="0" fillId="0" borderId="0" xfId="0" applyFill="1"/>
    <xf numFmtId="164" fontId="0" fillId="0" borderId="1" xfId="3" applyFont="1" applyBorder="1"/>
    <xf numFmtId="165" fontId="0" fillId="4" borderId="1" xfId="1" applyFont="1" applyFill="1" applyBorder="1"/>
    <xf numFmtId="164" fontId="0" fillId="0" borderId="1" xfId="70" applyFont="1" applyBorder="1"/>
    <xf numFmtId="164" fontId="0" fillId="0" borderId="1" xfId="70" applyFont="1" applyBorder="1"/>
    <xf numFmtId="164" fontId="0" fillId="0" borderId="1" xfId="70" applyFont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66675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6346031</xdr:colOff>
      <xdr:row>0</xdr:row>
      <xdr:rowOff>130969</xdr:rowOff>
    </xdr:from>
    <xdr:to>
      <xdr:col>2</xdr:col>
      <xdr:colOff>1092993</xdr:colOff>
      <xdr:row>5</xdr:row>
      <xdr:rowOff>26195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1" y="130969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178595</xdr:colOff>
      <xdr:row>89</xdr:row>
      <xdr:rowOff>178594</xdr:rowOff>
    </xdr:from>
    <xdr:to>
      <xdr:col>0</xdr:col>
      <xdr:colOff>2928939</xdr:colOff>
      <xdr:row>101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8595" y="17383125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0</xdr:col>
      <xdr:colOff>5536406</xdr:colOff>
      <xdr:row>90</xdr:row>
      <xdr:rowOff>130970</xdr:rowOff>
    </xdr:from>
    <xdr:to>
      <xdr:col>1</xdr:col>
      <xdr:colOff>1577908</xdr:colOff>
      <xdr:row>102</xdr:row>
      <xdr:rowOff>71438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36406" y="17526001"/>
          <a:ext cx="2554221" cy="2226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102394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23813</xdr:rowOff>
    </xdr:from>
    <xdr:to>
      <xdr:col>4</xdr:col>
      <xdr:colOff>140493</xdr:colOff>
      <xdr:row>4</xdr:row>
      <xdr:rowOff>145258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062" y="23813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2750344</xdr:colOff>
      <xdr:row>103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419469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92</xdr:row>
      <xdr:rowOff>23812</xdr:rowOff>
    </xdr:from>
    <xdr:to>
      <xdr:col>3</xdr:col>
      <xdr:colOff>244408</xdr:colOff>
      <xdr:row>103</xdr:row>
      <xdr:rowOff>142874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02968" y="22443281"/>
          <a:ext cx="2554221" cy="222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92"/>
  <sheetViews>
    <sheetView showGridLines="0" tabSelected="1" topLeftCell="B1" zoomScale="80" zoomScaleNormal="80" workbookViewId="0">
      <selection activeCell="A104" sqref="A1:P104"/>
    </sheetView>
  </sheetViews>
  <sheetFormatPr baseColWidth="10" defaultColWidth="9.1796875" defaultRowHeight="14.5" x14ac:dyDescent="0.35"/>
  <cols>
    <col min="1" max="1" width="97.7265625" customWidth="1"/>
    <col min="2" max="2" width="24.1796875" bestFit="1" customWidth="1"/>
    <col min="3" max="3" width="30.1796875" customWidth="1"/>
    <col min="4" max="4" width="20.81640625" customWidth="1"/>
    <col min="5" max="5" width="25.26953125" customWidth="1"/>
    <col min="6" max="6" width="17.453125" bestFit="1" customWidth="1"/>
    <col min="8" max="8" width="13.81640625" bestFit="1" customWidth="1"/>
  </cols>
  <sheetData>
    <row r="1" spans="1:5" ht="18.5" x14ac:dyDescent="0.45">
      <c r="A1" s="54"/>
      <c r="B1" s="54"/>
      <c r="C1" s="54"/>
      <c r="E1" s="1" t="s">
        <v>39</v>
      </c>
    </row>
    <row r="2" spans="1:5" ht="18.5" x14ac:dyDescent="0.35">
      <c r="A2" s="54"/>
      <c r="B2" s="54"/>
      <c r="C2" s="54"/>
      <c r="E2" s="4" t="s">
        <v>86</v>
      </c>
    </row>
    <row r="3" spans="1:5" ht="18.5" x14ac:dyDescent="0.35">
      <c r="A3" s="54" t="s">
        <v>93</v>
      </c>
      <c r="B3" s="54"/>
      <c r="C3" s="54"/>
      <c r="E3" s="4" t="s">
        <v>87</v>
      </c>
    </row>
    <row r="4" spans="1:5" ht="18.5" x14ac:dyDescent="0.45">
      <c r="A4" s="56" t="s">
        <v>88</v>
      </c>
      <c r="B4" s="56"/>
      <c r="C4" s="56"/>
      <c r="E4" s="1" t="s">
        <v>83</v>
      </c>
    </row>
    <row r="5" spans="1:5" x14ac:dyDescent="0.35">
      <c r="A5" s="55" t="s">
        <v>36</v>
      </c>
      <c r="B5" s="55"/>
      <c r="C5" s="55"/>
      <c r="E5" s="4" t="s">
        <v>84</v>
      </c>
    </row>
    <row r="6" spans="1:5" x14ac:dyDescent="0.35">
      <c r="E6" s="4" t="s">
        <v>85</v>
      </c>
    </row>
    <row r="7" spans="1:5" ht="15.5" x14ac:dyDescent="0.35">
      <c r="A7" s="2" t="s">
        <v>0</v>
      </c>
      <c r="B7" s="3" t="s">
        <v>37</v>
      </c>
      <c r="C7" s="3" t="s">
        <v>38</v>
      </c>
    </row>
    <row r="8" spans="1:5" x14ac:dyDescent="0.35">
      <c r="A8" s="9" t="s">
        <v>1</v>
      </c>
      <c r="B8" s="11"/>
      <c r="C8" s="11"/>
    </row>
    <row r="9" spans="1:5" x14ac:dyDescent="0.35">
      <c r="A9" s="10" t="s">
        <v>2</v>
      </c>
      <c r="B9" s="12">
        <f>SUM(B10:B14)</f>
        <v>1132394171</v>
      </c>
      <c r="C9" s="13">
        <f>SUM(C10:C14)</f>
        <v>0</v>
      </c>
      <c r="D9" s="32"/>
    </row>
    <row r="10" spans="1:5" x14ac:dyDescent="0.35">
      <c r="A10" s="14" t="s">
        <v>3</v>
      </c>
      <c r="B10" s="15">
        <v>968481994</v>
      </c>
      <c r="C10" s="15">
        <v>-13258543</v>
      </c>
    </row>
    <row r="11" spans="1:5" x14ac:dyDescent="0.35">
      <c r="A11" s="14" t="s">
        <v>4</v>
      </c>
      <c r="B11" s="15">
        <v>53510912</v>
      </c>
      <c r="C11" s="15">
        <v>13258543</v>
      </c>
    </row>
    <row r="12" spans="1:5" x14ac:dyDescent="0.35">
      <c r="A12" s="14" t="s">
        <v>40</v>
      </c>
      <c r="B12" s="15"/>
      <c r="C12" s="15"/>
    </row>
    <row r="13" spans="1:5" x14ac:dyDescent="0.35">
      <c r="A13" s="14" t="s">
        <v>5</v>
      </c>
      <c r="B13" s="15"/>
      <c r="C13" s="15"/>
    </row>
    <row r="14" spans="1:5" x14ac:dyDescent="0.35">
      <c r="A14" s="14" t="s">
        <v>6</v>
      </c>
      <c r="B14" s="15">
        <v>110401265</v>
      </c>
      <c r="C14" s="15"/>
    </row>
    <row r="15" spans="1:5" x14ac:dyDescent="0.35">
      <c r="A15" s="10" t="s">
        <v>7</v>
      </c>
      <c r="B15" s="12">
        <f>SUM(B16:B24)</f>
        <v>22600000</v>
      </c>
      <c r="C15" s="16">
        <f>SUM(C16:C24)</f>
        <v>3000000</v>
      </c>
    </row>
    <row r="16" spans="1:5" x14ac:dyDescent="0.35">
      <c r="A16" s="14" t="s">
        <v>8</v>
      </c>
      <c r="B16" s="15">
        <v>6450000</v>
      </c>
      <c r="C16" s="15">
        <f>-2000000-700000</f>
        <v>-2700000</v>
      </c>
    </row>
    <row r="17" spans="1:3" x14ac:dyDescent="0.35">
      <c r="A17" s="14" t="s">
        <v>9</v>
      </c>
      <c r="B17" s="15">
        <v>3000000</v>
      </c>
      <c r="C17" s="15">
        <v>-200000</v>
      </c>
    </row>
    <row r="18" spans="1:3" x14ac:dyDescent="0.35">
      <c r="A18" s="14" t="s">
        <v>10</v>
      </c>
      <c r="B18" s="15"/>
      <c r="C18" s="15"/>
    </row>
    <row r="19" spans="1:3" ht="18" customHeight="1" x14ac:dyDescent="0.35">
      <c r="A19" s="14" t="s">
        <v>11</v>
      </c>
      <c r="B19" s="15">
        <v>500000</v>
      </c>
      <c r="C19" s="15"/>
    </row>
    <row r="20" spans="1:3" x14ac:dyDescent="0.35">
      <c r="A20" s="14" t="s">
        <v>12</v>
      </c>
      <c r="B20" s="15">
        <v>500000</v>
      </c>
      <c r="C20" s="15">
        <f>-200000+700000+200000+200000+410000</f>
        <v>1310000</v>
      </c>
    </row>
    <row r="21" spans="1:3" x14ac:dyDescent="0.35">
      <c r="A21" s="14" t="s">
        <v>13</v>
      </c>
      <c r="B21" s="15">
        <v>1365000</v>
      </c>
      <c r="C21" s="15"/>
    </row>
    <row r="22" spans="1:3" x14ac:dyDescent="0.35">
      <c r="A22" s="14" t="s">
        <v>14</v>
      </c>
      <c r="B22" s="15">
        <v>4900000</v>
      </c>
      <c r="C22" s="15">
        <f>-500000+500000-410000</f>
        <v>-410000</v>
      </c>
    </row>
    <row r="23" spans="1:3" x14ac:dyDescent="0.35">
      <c r="A23" s="14" t="s">
        <v>15</v>
      </c>
      <c r="B23" s="15">
        <v>5885000</v>
      </c>
      <c r="C23" s="15"/>
    </row>
    <row r="24" spans="1:3" x14ac:dyDescent="0.35">
      <c r="A24" s="14" t="s">
        <v>41</v>
      </c>
      <c r="B24" s="15"/>
      <c r="C24" s="15">
        <f>2000000+3000000</f>
        <v>5000000</v>
      </c>
    </row>
    <row r="25" spans="1:3" x14ac:dyDescent="0.35">
      <c r="A25" s="10" t="s">
        <v>16</v>
      </c>
      <c r="B25" s="12">
        <f>SUM(B26:B34)</f>
        <v>161347653</v>
      </c>
      <c r="C25" s="16">
        <f>SUM(C26:C34)</f>
        <v>-2999999.9999999995</v>
      </c>
    </row>
    <row r="26" spans="1:3" x14ac:dyDescent="0.35">
      <c r="A26" s="14" t="s">
        <v>17</v>
      </c>
      <c r="B26" s="15">
        <v>21000000</v>
      </c>
      <c r="C26" s="15">
        <v>-3000000</v>
      </c>
    </row>
    <row r="27" spans="1:3" x14ac:dyDescent="0.35">
      <c r="A27" s="14" t="s">
        <v>18</v>
      </c>
      <c r="B27" s="15">
        <v>900000</v>
      </c>
      <c r="C27" s="15"/>
    </row>
    <row r="28" spans="1:3" x14ac:dyDescent="0.35">
      <c r="A28" s="14" t="s">
        <v>19</v>
      </c>
      <c r="B28" s="15">
        <v>1170000</v>
      </c>
      <c r="C28" s="15"/>
    </row>
    <row r="29" spans="1:3" x14ac:dyDescent="0.35">
      <c r="A29" s="14" t="s">
        <v>20</v>
      </c>
      <c r="B29" s="31">
        <v>65468909</v>
      </c>
      <c r="C29" s="15">
        <v>-2534100</v>
      </c>
    </row>
    <row r="30" spans="1:3" x14ac:dyDescent="0.35">
      <c r="A30" s="14" t="s">
        <v>21</v>
      </c>
      <c r="B30" s="15">
        <v>390000</v>
      </c>
      <c r="C30" s="15"/>
    </row>
    <row r="31" spans="1:3" x14ac:dyDescent="0.35">
      <c r="A31" s="14" t="s">
        <v>22</v>
      </c>
      <c r="B31" s="15">
        <v>1250000</v>
      </c>
      <c r="C31" s="15">
        <f>-100000+100000+250000-250000</f>
        <v>0</v>
      </c>
    </row>
    <row r="32" spans="1:3" x14ac:dyDescent="0.35">
      <c r="A32" s="14" t="s">
        <v>23</v>
      </c>
      <c r="B32" s="15">
        <v>11715000</v>
      </c>
      <c r="C32" s="15">
        <f>2886577.4+4032100-2886577.4</f>
        <v>4032100.0000000005</v>
      </c>
    </row>
    <row r="33" spans="1:3" x14ac:dyDescent="0.35">
      <c r="A33" s="14" t="s">
        <v>42</v>
      </c>
      <c r="B33" s="18"/>
      <c r="C33" s="15"/>
    </row>
    <row r="34" spans="1:3" x14ac:dyDescent="0.35">
      <c r="A34" s="14" t="s">
        <v>24</v>
      </c>
      <c r="B34" s="19">
        <v>59453744</v>
      </c>
      <c r="C34" s="19">
        <f>-1498000+5000000-7000000+2000000</f>
        <v>-1498000</v>
      </c>
    </row>
    <row r="35" spans="1:3" x14ac:dyDescent="0.35">
      <c r="A35" s="10" t="s">
        <v>25</v>
      </c>
      <c r="B35" s="16">
        <f>SUM(B36:B42)</f>
        <v>400000</v>
      </c>
      <c r="C35" s="16">
        <f>SUM(C36:C50)</f>
        <v>0</v>
      </c>
    </row>
    <row r="36" spans="1:3" x14ac:dyDescent="0.35">
      <c r="A36" s="14" t="s">
        <v>26</v>
      </c>
      <c r="B36" s="29">
        <v>400000</v>
      </c>
      <c r="C36" s="15">
        <f>-1000000+1000000</f>
        <v>0</v>
      </c>
    </row>
    <row r="37" spans="1:3" x14ac:dyDescent="0.35">
      <c r="A37" s="14" t="s">
        <v>43</v>
      </c>
      <c r="B37" s="18"/>
      <c r="C37" s="15"/>
    </row>
    <row r="38" spans="1:3" x14ac:dyDescent="0.35">
      <c r="A38" s="14" t="s">
        <v>44</v>
      </c>
      <c r="B38" s="18"/>
      <c r="C38" s="15"/>
    </row>
    <row r="39" spans="1:3" x14ac:dyDescent="0.35">
      <c r="A39" s="14" t="s">
        <v>45</v>
      </c>
      <c r="B39" s="18"/>
      <c r="C39" s="15"/>
    </row>
    <row r="40" spans="1:3" x14ac:dyDescent="0.35">
      <c r="A40" s="14" t="s">
        <v>46</v>
      </c>
      <c r="B40" s="18"/>
      <c r="C40" s="15"/>
    </row>
    <row r="41" spans="1:3" x14ac:dyDescent="0.35">
      <c r="A41" s="14" t="s">
        <v>27</v>
      </c>
      <c r="B41" s="18"/>
      <c r="C41" s="15"/>
    </row>
    <row r="42" spans="1:3" x14ac:dyDescent="0.35">
      <c r="A42" s="14" t="s">
        <v>47</v>
      </c>
      <c r="B42" s="18"/>
      <c r="C42" s="15"/>
    </row>
    <row r="43" spans="1:3" x14ac:dyDescent="0.35">
      <c r="A43" s="10" t="s">
        <v>48</v>
      </c>
      <c r="B43" s="20">
        <f>SUM(B44:B50)</f>
        <v>0</v>
      </c>
      <c r="C43" s="15"/>
    </row>
    <row r="44" spans="1:3" x14ac:dyDescent="0.35">
      <c r="A44" s="14" t="s">
        <v>49</v>
      </c>
      <c r="B44" s="18"/>
      <c r="C44" s="15"/>
    </row>
    <row r="45" spans="1:3" x14ac:dyDescent="0.35">
      <c r="A45" s="14" t="s">
        <v>50</v>
      </c>
      <c r="B45" s="18"/>
      <c r="C45" s="15"/>
    </row>
    <row r="46" spans="1:3" x14ac:dyDescent="0.35">
      <c r="A46" s="14" t="s">
        <v>51</v>
      </c>
      <c r="B46" s="18"/>
      <c r="C46" s="15"/>
    </row>
    <row r="47" spans="1:3" x14ac:dyDescent="0.35">
      <c r="A47" s="14" t="s">
        <v>52</v>
      </c>
      <c r="B47" s="18"/>
      <c r="C47" s="15"/>
    </row>
    <row r="48" spans="1:3" x14ac:dyDescent="0.35">
      <c r="A48" s="14" t="s">
        <v>53</v>
      </c>
      <c r="B48" s="18"/>
      <c r="C48" s="15"/>
    </row>
    <row r="49" spans="1:3" x14ac:dyDescent="0.35">
      <c r="A49" s="14" t="s">
        <v>54</v>
      </c>
      <c r="B49" s="18"/>
      <c r="C49" s="15"/>
    </row>
    <row r="50" spans="1:3" x14ac:dyDescent="0.35">
      <c r="A50" s="14" t="s">
        <v>55</v>
      </c>
      <c r="B50" s="18"/>
      <c r="C50" s="15"/>
    </row>
    <row r="51" spans="1:3" x14ac:dyDescent="0.35">
      <c r="A51" s="10" t="s">
        <v>28</v>
      </c>
      <c r="B51" s="12">
        <f>SUM(B52:B60)</f>
        <v>10950000</v>
      </c>
      <c r="C51" s="16">
        <f>SUM(C52:C60)</f>
        <v>0</v>
      </c>
    </row>
    <row r="52" spans="1:3" x14ac:dyDescent="0.35">
      <c r="A52" s="14" t="s">
        <v>29</v>
      </c>
      <c r="B52" s="15">
        <v>2000000</v>
      </c>
      <c r="C52" s="15">
        <f>-1400000-1000000-500000-1000000-500000</f>
        <v>-4400000</v>
      </c>
    </row>
    <row r="53" spans="1:3" x14ac:dyDescent="0.35">
      <c r="A53" s="14" t="s">
        <v>30</v>
      </c>
      <c r="B53" s="15"/>
      <c r="C53" s="15"/>
    </row>
    <row r="54" spans="1:3" x14ac:dyDescent="0.35">
      <c r="A54" s="14" t="s">
        <v>31</v>
      </c>
      <c r="B54" s="15">
        <v>3000000</v>
      </c>
      <c r="C54" s="15">
        <f>-600000+4000000</f>
        <v>3400000</v>
      </c>
    </row>
    <row r="55" spans="1:3" x14ac:dyDescent="0.35">
      <c r="A55" s="14" t="s">
        <v>32</v>
      </c>
      <c r="B55" s="15">
        <v>3000000</v>
      </c>
      <c r="C55" s="15"/>
    </row>
    <row r="56" spans="1:3" x14ac:dyDescent="0.35">
      <c r="A56" s="14" t="s">
        <v>33</v>
      </c>
      <c r="B56" s="15">
        <v>2000000</v>
      </c>
      <c r="C56" s="15">
        <f>800000-1500000+500000-2000000+2000000</f>
        <v>-200000</v>
      </c>
    </row>
    <row r="57" spans="1:3" x14ac:dyDescent="0.35">
      <c r="A57" s="14" t="s">
        <v>56</v>
      </c>
      <c r="B57" s="15"/>
      <c r="C57" s="15">
        <v>600000</v>
      </c>
    </row>
    <row r="58" spans="1:3" x14ac:dyDescent="0.35">
      <c r="A58" s="14" t="s">
        <v>57</v>
      </c>
      <c r="B58" s="15"/>
      <c r="C58" s="15"/>
    </row>
    <row r="59" spans="1:3" x14ac:dyDescent="0.35">
      <c r="A59" s="14" t="s">
        <v>34</v>
      </c>
      <c r="B59" s="15">
        <v>950000</v>
      </c>
      <c r="C59" s="15"/>
    </row>
    <row r="60" spans="1:3" x14ac:dyDescent="0.35">
      <c r="A60" s="14" t="s">
        <v>58</v>
      </c>
      <c r="B60" s="15"/>
      <c r="C60" s="15">
        <v>600000</v>
      </c>
    </row>
    <row r="61" spans="1:3" x14ac:dyDescent="0.35">
      <c r="A61" s="10" t="s">
        <v>59</v>
      </c>
      <c r="B61" s="12">
        <f>SUM(B62:B65)</f>
        <v>0</v>
      </c>
      <c r="C61" s="16">
        <f>SUM(C62:C72)</f>
        <v>0</v>
      </c>
    </row>
    <row r="62" spans="1:3" x14ac:dyDescent="0.35">
      <c r="A62" s="14" t="s">
        <v>60</v>
      </c>
      <c r="B62" s="15"/>
      <c r="C62" s="15"/>
    </row>
    <row r="63" spans="1:3" x14ac:dyDescent="0.35">
      <c r="A63" s="14" t="s">
        <v>61</v>
      </c>
      <c r="B63" s="15"/>
      <c r="C63" s="15"/>
    </row>
    <row r="64" spans="1:3" x14ac:dyDescent="0.35">
      <c r="A64" s="14" t="s">
        <v>62</v>
      </c>
      <c r="B64" s="15"/>
      <c r="C64" s="15"/>
    </row>
    <row r="65" spans="1:8" x14ac:dyDescent="0.35">
      <c r="A65" s="21" t="s">
        <v>63</v>
      </c>
      <c r="B65" s="15"/>
      <c r="C65" s="15"/>
    </row>
    <row r="66" spans="1:8" x14ac:dyDescent="0.35">
      <c r="A66" s="10" t="s">
        <v>64</v>
      </c>
      <c r="B66" s="20">
        <f>SUM(B67:B68)</f>
        <v>0</v>
      </c>
      <c r="C66" s="15"/>
    </row>
    <row r="67" spans="1:8" x14ac:dyDescent="0.35">
      <c r="A67" s="14" t="s">
        <v>65</v>
      </c>
      <c r="B67" s="18"/>
      <c r="C67" s="15"/>
    </row>
    <row r="68" spans="1:8" x14ac:dyDescent="0.35">
      <c r="A68" s="14" t="s">
        <v>66</v>
      </c>
      <c r="B68" s="18"/>
      <c r="C68" s="15"/>
    </row>
    <row r="69" spans="1:8" x14ac:dyDescent="0.35">
      <c r="A69" s="10" t="s">
        <v>67</v>
      </c>
      <c r="B69" s="20">
        <f>SUM(B70:B72)</f>
        <v>0</v>
      </c>
      <c r="C69" s="15"/>
    </row>
    <row r="70" spans="1:8" x14ac:dyDescent="0.35">
      <c r="A70" s="14" t="s">
        <v>68</v>
      </c>
      <c r="B70" s="18"/>
      <c r="C70" s="15"/>
    </row>
    <row r="71" spans="1:8" x14ac:dyDescent="0.35">
      <c r="A71" s="14" t="s">
        <v>69</v>
      </c>
      <c r="B71" s="18"/>
      <c r="C71" s="15"/>
    </row>
    <row r="72" spans="1:8" x14ac:dyDescent="0.35">
      <c r="A72" s="14" t="s">
        <v>70</v>
      </c>
      <c r="B72" s="18"/>
      <c r="C72" s="15"/>
      <c r="E72" s="5"/>
    </row>
    <row r="73" spans="1:8" x14ac:dyDescent="0.35">
      <c r="A73" s="22" t="s">
        <v>35</v>
      </c>
      <c r="B73" s="28">
        <f>+B9+B15+B25+B35+B43+B51+B61+B66+B69</f>
        <v>1327691824</v>
      </c>
      <c r="C73" s="23">
        <f>+C9+C15+C25+C35+C51+C61+C66+C69</f>
        <v>4.6566128730773926E-10</v>
      </c>
      <c r="E73" s="5"/>
      <c r="F73" s="7"/>
      <c r="H73" s="5"/>
    </row>
    <row r="74" spans="1:8" x14ac:dyDescent="0.35">
      <c r="A74" s="24"/>
      <c r="B74" s="29"/>
      <c r="C74" s="15"/>
    </row>
    <row r="75" spans="1:8" x14ac:dyDescent="0.35">
      <c r="A75" s="10" t="s">
        <v>71</v>
      </c>
      <c r="B75" s="12"/>
      <c r="C75" s="20"/>
    </row>
    <row r="76" spans="1:8" x14ac:dyDescent="0.35">
      <c r="A76" s="10" t="s">
        <v>72</v>
      </c>
      <c r="B76" s="12"/>
      <c r="C76" s="15"/>
    </row>
    <row r="77" spans="1:8" x14ac:dyDescent="0.35">
      <c r="A77" s="14" t="s">
        <v>73</v>
      </c>
      <c r="B77" s="29"/>
      <c r="C77" s="15"/>
    </row>
    <row r="78" spans="1:8" x14ac:dyDescent="0.35">
      <c r="A78" s="14" t="s">
        <v>74</v>
      </c>
      <c r="B78" s="29"/>
      <c r="C78" s="15"/>
    </row>
    <row r="79" spans="1:8" x14ac:dyDescent="0.35">
      <c r="A79" s="10" t="s">
        <v>75</v>
      </c>
      <c r="B79" s="12"/>
      <c r="C79" s="16"/>
    </row>
    <row r="80" spans="1:8" x14ac:dyDescent="0.35">
      <c r="A80" s="14" t="s">
        <v>76</v>
      </c>
      <c r="B80" s="29"/>
      <c r="C80" s="15"/>
    </row>
    <row r="81" spans="1:5" x14ac:dyDescent="0.35">
      <c r="A81" s="14" t="s">
        <v>77</v>
      </c>
      <c r="B81" s="29"/>
      <c r="C81" s="15"/>
    </row>
    <row r="82" spans="1:5" x14ac:dyDescent="0.35">
      <c r="A82" s="10" t="s">
        <v>78</v>
      </c>
      <c r="B82" s="12"/>
      <c r="C82" s="15"/>
    </row>
    <row r="83" spans="1:5" x14ac:dyDescent="0.35">
      <c r="A83" s="14" t="s">
        <v>79</v>
      </c>
      <c r="B83" s="29"/>
      <c r="C83" s="15"/>
    </row>
    <row r="84" spans="1:5" x14ac:dyDescent="0.35">
      <c r="A84" s="22" t="s">
        <v>80</v>
      </c>
      <c r="B84" s="28"/>
      <c r="C84" s="23"/>
    </row>
    <row r="85" spans="1:5" x14ac:dyDescent="0.35">
      <c r="A85" s="17"/>
      <c r="B85" s="29"/>
      <c r="C85" s="15"/>
    </row>
    <row r="86" spans="1:5" ht="15.5" x14ac:dyDescent="0.35">
      <c r="A86" s="25" t="s">
        <v>81</v>
      </c>
      <c r="B86" s="30">
        <f>+B73</f>
        <v>1327691824</v>
      </c>
      <c r="C86" s="26">
        <f>+C73</f>
        <v>4.6566128730773926E-10</v>
      </c>
    </row>
    <row r="87" spans="1:5" x14ac:dyDescent="0.35">
      <c r="A87" s="17" t="s">
        <v>89</v>
      </c>
      <c r="B87" s="17"/>
      <c r="C87" s="17"/>
    </row>
    <row r="88" spans="1:5" x14ac:dyDescent="0.35">
      <c r="A88" s="17"/>
      <c r="B88" s="17"/>
      <c r="C88" s="17"/>
    </row>
    <row r="89" spans="1:5" x14ac:dyDescent="0.35">
      <c r="A89" s="27"/>
      <c r="B89" s="17"/>
      <c r="C89" s="17"/>
    </row>
    <row r="92" spans="1:5" x14ac:dyDescent="0.35">
      <c r="A92" s="53"/>
      <c r="B92" s="53"/>
      <c r="C92" s="5"/>
      <c r="D92" s="53"/>
      <c r="E92" s="53"/>
    </row>
  </sheetData>
  <sheetProtection password="A6CC" sheet="1" objects="1" scenarios="1"/>
  <mergeCells count="7">
    <mergeCell ref="A92:B92"/>
    <mergeCell ref="D92:E92"/>
    <mergeCell ref="A1:C1"/>
    <mergeCell ref="A2:C2"/>
    <mergeCell ref="A3:C3"/>
    <mergeCell ref="A5:C5"/>
    <mergeCell ref="A4:C4"/>
  </mergeCells>
  <pageMargins left="0.25" right="0.25" top="0.28000000000000003" bottom="0.17" header="0.3" footer="0.3"/>
  <pageSetup paperSize="5" scale="3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99"/>
  <sheetViews>
    <sheetView showGridLines="0" zoomScale="80" zoomScaleNormal="80" workbookViewId="0">
      <selection activeCell="B23" sqref="B23"/>
    </sheetView>
  </sheetViews>
  <sheetFormatPr baseColWidth="10" defaultColWidth="9.1796875" defaultRowHeight="14.5" x14ac:dyDescent="0.35"/>
  <cols>
    <col min="1" max="1" width="70.1796875" customWidth="1"/>
    <col min="2" max="2" width="17.453125" bestFit="1" customWidth="1"/>
    <col min="3" max="3" width="17.453125" customWidth="1"/>
    <col min="4" max="4" width="17.453125" bestFit="1" customWidth="1"/>
    <col min="5" max="6" width="20.453125" customWidth="1"/>
    <col min="7" max="8" width="16" bestFit="1" customWidth="1"/>
  </cols>
  <sheetData>
    <row r="1" spans="1:6" ht="18.5" x14ac:dyDescent="0.35">
      <c r="A1" s="54"/>
      <c r="B1" s="54"/>
      <c r="C1" s="54"/>
    </row>
    <row r="2" spans="1:6" ht="18.5" x14ac:dyDescent="0.35">
      <c r="A2" s="54"/>
      <c r="B2" s="54"/>
      <c r="C2" s="54"/>
    </row>
    <row r="3" spans="1:6" ht="18.5" x14ac:dyDescent="0.35">
      <c r="A3" s="54" t="s">
        <v>93</v>
      </c>
      <c r="B3" s="54"/>
      <c r="C3" s="54"/>
    </row>
    <row r="4" spans="1:6" ht="15.5" x14ac:dyDescent="0.35">
      <c r="A4" s="56" t="s">
        <v>91</v>
      </c>
      <c r="B4" s="56"/>
      <c r="C4" s="56"/>
    </row>
    <row r="5" spans="1:6" x14ac:dyDescent="0.35">
      <c r="A5" s="55" t="s">
        <v>36</v>
      </c>
      <c r="B5" s="55"/>
      <c r="C5" s="55"/>
    </row>
    <row r="7" spans="1:6" ht="15.5" x14ac:dyDescent="0.35">
      <c r="A7" s="2" t="s">
        <v>0</v>
      </c>
      <c r="B7" s="3" t="s">
        <v>82</v>
      </c>
      <c r="C7" s="3" t="s">
        <v>90</v>
      </c>
      <c r="D7" s="3" t="s">
        <v>92</v>
      </c>
      <c r="E7" s="3" t="s">
        <v>94</v>
      </c>
      <c r="F7" s="3" t="s">
        <v>95</v>
      </c>
    </row>
    <row r="8" spans="1:6" ht="15.5" x14ac:dyDescent="0.35">
      <c r="A8" s="33" t="s">
        <v>1</v>
      </c>
      <c r="B8" s="11"/>
      <c r="C8" s="11"/>
    </row>
    <row r="9" spans="1:6" ht="15.5" x14ac:dyDescent="0.35">
      <c r="A9" s="34" t="s">
        <v>2</v>
      </c>
      <c r="B9" s="13">
        <f>SUM(B10:B14)</f>
        <v>67457040.370000005</v>
      </c>
      <c r="C9" s="13">
        <f t="shared" ref="C9:E9" si="0">SUM(C10:C14)</f>
        <v>67804508.700000003</v>
      </c>
      <c r="D9" s="13">
        <f t="shared" si="0"/>
        <v>67833035.890000001</v>
      </c>
      <c r="E9" s="13">
        <f t="shared" si="0"/>
        <v>79739138.289999992</v>
      </c>
      <c r="F9" s="13">
        <f t="shared" ref="F9" si="1">SUM(F10:F14)</f>
        <v>69336918.350000009</v>
      </c>
    </row>
    <row r="10" spans="1:6" ht="15.5" x14ac:dyDescent="0.35">
      <c r="A10" s="35" t="s">
        <v>3</v>
      </c>
      <c r="B10" s="31">
        <v>58225003.25</v>
      </c>
      <c r="C10" s="31">
        <v>58773489.219999999</v>
      </c>
      <c r="D10" s="31">
        <v>58565201.649999999</v>
      </c>
      <c r="E10" s="31">
        <v>57693268.93</v>
      </c>
      <c r="F10" s="48">
        <v>60324815.450000003</v>
      </c>
    </row>
    <row r="11" spans="1:6" ht="15.5" x14ac:dyDescent="0.35">
      <c r="A11" s="35" t="s">
        <v>4</v>
      </c>
      <c r="B11" s="31">
        <v>785804.6</v>
      </c>
      <c r="C11" s="29">
        <v>914703.1</v>
      </c>
      <c r="D11" s="29">
        <v>814929.1</v>
      </c>
      <c r="E11" s="31">
        <v>13999113.870000001</v>
      </c>
      <c r="F11" s="48">
        <v>762339.2</v>
      </c>
    </row>
    <row r="12" spans="1:6" ht="15.5" x14ac:dyDescent="0.35">
      <c r="A12" s="35" t="s">
        <v>40</v>
      </c>
      <c r="B12" s="31">
        <v>276000</v>
      </c>
      <c r="C12" s="31">
        <v>0</v>
      </c>
      <c r="D12" s="31">
        <v>392000</v>
      </c>
      <c r="E12" s="31">
        <v>0</v>
      </c>
      <c r="F12" s="48">
        <v>11000</v>
      </c>
    </row>
    <row r="13" spans="1:6" ht="15.5" x14ac:dyDescent="0.35">
      <c r="A13" s="35" t="s">
        <v>5</v>
      </c>
      <c r="B13" s="31">
        <v>0</v>
      </c>
      <c r="C13" s="31">
        <v>0</v>
      </c>
      <c r="D13" s="31">
        <v>0</v>
      </c>
      <c r="E13" s="31">
        <v>0</v>
      </c>
      <c r="F13" s="48">
        <v>0</v>
      </c>
    </row>
    <row r="14" spans="1:6" ht="15.5" x14ac:dyDescent="0.35">
      <c r="A14" s="35" t="s">
        <v>6</v>
      </c>
      <c r="B14" s="29">
        <v>8170232.5199999996</v>
      </c>
      <c r="C14" s="29">
        <v>8116316.3799999999</v>
      </c>
      <c r="D14" s="29">
        <v>8060905.1399999997</v>
      </c>
      <c r="E14" s="31">
        <v>8046755.4900000002</v>
      </c>
      <c r="F14" s="48">
        <v>8238763.7000000002</v>
      </c>
    </row>
    <row r="15" spans="1:6" ht="15.5" x14ac:dyDescent="0.35">
      <c r="A15" s="34" t="s">
        <v>7</v>
      </c>
      <c r="B15" s="12">
        <f>SUM(B16:B24)</f>
        <v>1554287.7600000002</v>
      </c>
      <c r="C15" s="12">
        <f t="shared" ref="C15:E15" si="2">SUM(C16:C24)</f>
        <v>1133963.57</v>
      </c>
      <c r="D15" s="12">
        <f t="shared" si="2"/>
        <v>2009099.44</v>
      </c>
      <c r="E15" s="12">
        <f t="shared" si="2"/>
        <v>3202669.41</v>
      </c>
      <c r="F15" s="13">
        <f>+F16+F17+F18+F19+F20+F21+F22+F23+F24</f>
        <v>1632733.29</v>
      </c>
    </row>
    <row r="16" spans="1:6" ht="15.5" x14ac:dyDescent="0.35">
      <c r="A16" s="35" t="s">
        <v>8</v>
      </c>
      <c r="B16" s="29">
        <v>564946.75</v>
      </c>
      <c r="C16" s="29">
        <v>694364.9</v>
      </c>
      <c r="D16" s="31">
        <v>793370.48</v>
      </c>
      <c r="E16" s="31">
        <v>1539164.39</v>
      </c>
      <c r="F16" s="50">
        <v>594042.56000000006</v>
      </c>
    </row>
    <row r="17" spans="1:6" ht="15.5" x14ac:dyDescent="0.35">
      <c r="A17" s="35" t="s">
        <v>9</v>
      </c>
      <c r="B17" s="29">
        <v>0</v>
      </c>
      <c r="C17" s="29">
        <v>0</v>
      </c>
      <c r="D17" s="29">
        <v>51705.65</v>
      </c>
      <c r="E17" s="31">
        <v>0</v>
      </c>
      <c r="F17" s="50">
        <v>11377</v>
      </c>
    </row>
    <row r="18" spans="1:6" ht="15.5" x14ac:dyDescent="0.35">
      <c r="A18" s="35" t="s">
        <v>10</v>
      </c>
      <c r="B18" s="29">
        <v>0</v>
      </c>
      <c r="C18" s="29">
        <v>0</v>
      </c>
      <c r="D18" s="31">
        <v>0</v>
      </c>
      <c r="E18" s="31">
        <v>0</v>
      </c>
      <c r="F18" s="50">
        <v>0</v>
      </c>
    </row>
    <row r="19" spans="1:6" ht="18" customHeight="1" x14ac:dyDescent="0.35">
      <c r="A19" s="35" t="s">
        <v>11</v>
      </c>
      <c r="B19" s="29">
        <v>0</v>
      </c>
      <c r="C19" s="29">
        <v>0</v>
      </c>
      <c r="D19" s="31">
        <v>0</v>
      </c>
      <c r="E19" s="31">
        <v>0</v>
      </c>
      <c r="F19" s="50">
        <v>0</v>
      </c>
    </row>
    <row r="20" spans="1:6" ht="15.5" x14ac:dyDescent="0.35">
      <c r="A20" s="35" t="s">
        <v>12</v>
      </c>
      <c r="B20" s="29">
        <v>681324.43</v>
      </c>
      <c r="C20" s="29">
        <v>-41591.33</v>
      </c>
      <c r="D20" s="29">
        <v>220306</v>
      </c>
      <c r="E20" s="31">
        <v>0</v>
      </c>
      <c r="F20" s="50">
        <v>0</v>
      </c>
    </row>
    <row r="21" spans="1:6" ht="15.5" x14ac:dyDescent="0.35">
      <c r="A21" s="35" t="s">
        <v>13</v>
      </c>
      <c r="B21" s="29">
        <v>0</v>
      </c>
      <c r="C21" s="29">
        <v>0</v>
      </c>
      <c r="D21" s="31">
        <v>0</v>
      </c>
      <c r="E21" s="31">
        <v>0</v>
      </c>
      <c r="F21" s="50">
        <v>0</v>
      </c>
    </row>
    <row r="22" spans="1:6" ht="31" x14ac:dyDescent="0.35">
      <c r="A22" s="35" t="s">
        <v>14</v>
      </c>
      <c r="B22" s="29">
        <v>296806.58</v>
      </c>
      <c r="C22" s="29">
        <v>163430</v>
      </c>
      <c r="D22" s="29">
        <v>634037.16</v>
      </c>
      <c r="E22" s="31">
        <v>913556.02</v>
      </c>
      <c r="F22" s="50">
        <v>642396.27</v>
      </c>
    </row>
    <row r="23" spans="1:6" ht="15.5" x14ac:dyDescent="0.35">
      <c r="A23" s="35" t="s">
        <v>15</v>
      </c>
      <c r="B23" s="29">
        <v>11210</v>
      </c>
      <c r="C23" s="29">
        <v>317760</v>
      </c>
      <c r="D23" s="31">
        <v>309680.15000000002</v>
      </c>
      <c r="E23" s="31">
        <v>0</v>
      </c>
      <c r="F23" s="50">
        <v>81751.86</v>
      </c>
    </row>
    <row r="24" spans="1:6" ht="15.5" x14ac:dyDescent="0.35">
      <c r="A24" s="35" t="s">
        <v>41</v>
      </c>
      <c r="B24" s="29">
        <v>0</v>
      </c>
      <c r="C24" s="29">
        <v>0</v>
      </c>
      <c r="D24" s="31">
        <v>0</v>
      </c>
      <c r="E24" s="31">
        <v>749949</v>
      </c>
      <c r="F24" s="50">
        <v>303165.59999999998</v>
      </c>
    </row>
    <row r="25" spans="1:6" ht="15.5" x14ac:dyDescent="0.35">
      <c r="A25" s="34" t="s">
        <v>16</v>
      </c>
      <c r="B25" s="12">
        <f>SUM(B26:B34)</f>
        <v>8105336.8699999992</v>
      </c>
      <c r="C25" s="12">
        <f t="shared" ref="C25:E25" si="3">SUM(C26:C34)</f>
        <v>4422346.42</v>
      </c>
      <c r="D25" s="12">
        <f t="shared" si="3"/>
        <v>29221923.979999997</v>
      </c>
      <c r="E25" s="12">
        <f t="shared" si="3"/>
        <v>16386649.880000001</v>
      </c>
      <c r="F25" s="12">
        <f t="shared" ref="F25" si="4">SUM(F26:F34)</f>
        <v>23181111.829999998</v>
      </c>
    </row>
    <row r="26" spans="1:6" ht="15.5" x14ac:dyDescent="0.35">
      <c r="A26" s="35" t="s">
        <v>17</v>
      </c>
      <c r="B26" s="29">
        <v>167220</v>
      </c>
      <c r="C26" s="29">
        <v>824630</v>
      </c>
      <c r="D26" s="29">
        <v>1202514.92</v>
      </c>
      <c r="E26" s="31">
        <v>3815773</v>
      </c>
      <c r="F26" s="51">
        <v>192874.85</v>
      </c>
    </row>
    <row r="27" spans="1:6" ht="15.5" x14ac:dyDescent="0.35">
      <c r="A27" s="35" t="s">
        <v>18</v>
      </c>
      <c r="B27" s="29">
        <v>0</v>
      </c>
      <c r="C27" s="29">
        <v>4720</v>
      </c>
      <c r="D27" s="29">
        <v>776440</v>
      </c>
      <c r="E27" s="31">
        <v>118944</v>
      </c>
      <c r="F27" s="51">
        <v>218496</v>
      </c>
    </row>
    <row r="28" spans="1:6" ht="15.5" x14ac:dyDescent="0.35">
      <c r="A28" s="35" t="s">
        <v>19</v>
      </c>
      <c r="B28" s="29">
        <v>255234</v>
      </c>
      <c r="C28" s="29">
        <v>0</v>
      </c>
      <c r="D28" s="29">
        <v>1600401.14</v>
      </c>
      <c r="E28" s="31">
        <v>222253</v>
      </c>
      <c r="F28" s="51">
        <v>652870.40000000002</v>
      </c>
    </row>
    <row r="29" spans="1:6" s="47" customFormat="1" ht="15.5" x14ac:dyDescent="0.35">
      <c r="A29" s="44" t="s">
        <v>20</v>
      </c>
      <c r="B29" s="45">
        <v>2363726</v>
      </c>
      <c r="C29" s="45">
        <v>2265000</v>
      </c>
      <c r="D29" s="45">
        <v>4987209.0299999993</v>
      </c>
      <c r="E29" s="46">
        <v>4217021.84</v>
      </c>
      <c r="F29" s="51">
        <v>6177301.6099999994</v>
      </c>
    </row>
    <row r="30" spans="1:6" s="47" customFormat="1" ht="15.5" x14ac:dyDescent="0.35">
      <c r="A30" s="44" t="s">
        <v>21</v>
      </c>
      <c r="B30" s="45">
        <v>79650</v>
      </c>
      <c r="C30" s="45">
        <v>0</v>
      </c>
      <c r="D30" s="45">
        <v>9626.75</v>
      </c>
      <c r="E30" s="46">
        <v>0</v>
      </c>
      <c r="F30" s="51">
        <v>23803.39</v>
      </c>
    </row>
    <row r="31" spans="1:6" s="47" customFormat="1" ht="15.5" x14ac:dyDescent="0.35">
      <c r="A31" s="44" t="s">
        <v>22</v>
      </c>
      <c r="B31" s="45">
        <v>134396.1</v>
      </c>
      <c r="C31" s="45">
        <v>-37229</v>
      </c>
      <c r="D31" s="45">
        <v>163047.37</v>
      </c>
      <c r="E31" s="46">
        <v>232907.22</v>
      </c>
      <c r="F31" s="51">
        <v>183197.91</v>
      </c>
    </row>
    <row r="32" spans="1:6" s="47" customFormat="1" ht="31" x14ac:dyDescent="0.35">
      <c r="A32" s="44" t="s">
        <v>23</v>
      </c>
      <c r="B32" s="45">
        <v>2139346.41</v>
      </c>
      <c r="C32" s="45">
        <v>811437.43</v>
      </c>
      <c r="D32" s="45">
        <v>10364644.77</v>
      </c>
      <c r="E32" s="46">
        <v>3636322.22</v>
      </c>
      <c r="F32" s="51">
        <v>7818874.4199999999</v>
      </c>
    </row>
    <row r="33" spans="1:6" s="47" customFormat="1" ht="31" x14ac:dyDescent="0.35">
      <c r="A33" s="44" t="s">
        <v>42</v>
      </c>
      <c r="B33" s="45">
        <v>0</v>
      </c>
      <c r="C33" s="45">
        <v>0</v>
      </c>
      <c r="D33" s="45">
        <v>0</v>
      </c>
      <c r="E33" s="46">
        <v>0</v>
      </c>
      <c r="F33" s="51">
        <v>0</v>
      </c>
    </row>
    <row r="34" spans="1:6" s="47" customFormat="1" ht="15.5" x14ac:dyDescent="0.35">
      <c r="A34" s="44" t="s">
        <v>24</v>
      </c>
      <c r="B34" s="45">
        <v>2965764.36</v>
      </c>
      <c r="C34" s="45">
        <v>553787.99</v>
      </c>
      <c r="D34" s="45">
        <v>10118040</v>
      </c>
      <c r="E34" s="46">
        <v>4143428.6</v>
      </c>
      <c r="F34" s="51">
        <v>7913693.25</v>
      </c>
    </row>
    <row r="35" spans="1:6" ht="15.5" x14ac:dyDescent="0.35">
      <c r="A35" s="34" t="s">
        <v>25</v>
      </c>
      <c r="B35" s="12">
        <f>SUM(B36:B42)</f>
        <v>0</v>
      </c>
      <c r="C35" s="12">
        <f t="shared" ref="C35:E35" si="5">SUM(C36:C42)</f>
        <v>0</v>
      </c>
      <c r="D35" s="12">
        <f t="shared" si="5"/>
        <v>0</v>
      </c>
      <c r="E35" s="12">
        <f t="shared" si="5"/>
        <v>0</v>
      </c>
      <c r="F35" s="12">
        <f t="shared" ref="F35" si="6">SUM(F36:F42)</f>
        <v>0</v>
      </c>
    </row>
    <row r="36" spans="1:6" ht="15.5" x14ac:dyDescent="0.35">
      <c r="A36" s="35" t="s">
        <v>26</v>
      </c>
      <c r="B36" s="29"/>
      <c r="C36" s="29"/>
      <c r="D36" s="29"/>
      <c r="E36" s="31"/>
      <c r="F36" s="31"/>
    </row>
    <row r="37" spans="1:6" ht="15.5" x14ac:dyDescent="0.35">
      <c r="A37" s="35" t="s">
        <v>43</v>
      </c>
      <c r="B37" s="29"/>
      <c r="C37" s="29"/>
      <c r="D37" s="29"/>
      <c r="E37" s="31"/>
      <c r="F37" s="31"/>
    </row>
    <row r="38" spans="1:6" ht="15.5" x14ac:dyDescent="0.35">
      <c r="A38" s="35" t="s">
        <v>44</v>
      </c>
      <c r="B38" s="29"/>
      <c r="C38" s="29"/>
      <c r="D38" s="29"/>
      <c r="E38" s="31"/>
      <c r="F38" s="31"/>
    </row>
    <row r="39" spans="1:6" ht="31" x14ac:dyDescent="0.35">
      <c r="A39" s="35" t="s">
        <v>45</v>
      </c>
      <c r="B39" s="29"/>
      <c r="C39" s="29"/>
      <c r="D39" s="29"/>
      <c r="E39" s="31"/>
      <c r="F39" s="31"/>
    </row>
    <row r="40" spans="1:6" ht="31" x14ac:dyDescent="0.35">
      <c r="A40" s="35" t="s">
        <v>46</v>
      </c>
      <c r="B40" s="29"/>
      <c r="C40" s="29"/>
      <c r="D40" s="29"/>
      <c r="E40" s="31"/>
      <c r="F40" s="31"/>
    </row>
    <row r="41" spans="1:6" ht="15.5" x14ac:dyDescent="0.35">
      <c r="A41" s="35" t="s">
        <v>27</v>
      </c>
      <c r="B41" s="29"/>
      <c r="C41" s="29"/>
      <c r="D41" s="29"/>
      <c r="E41" s="31"/>
      <c r="F41" s="31"/>
    </row>
    <row r="42" spans="1:6" ht="15.5" x14ac:dyDescent="0.35">
      <c r="A42" s="35" t="s">
        <v>47</v>
      </c>
      <c r="B42" s="29"/>
      <c r="C42" s="29"/>
      <c r="D42" s="29"/>
      <c r="E42" s="31"/>
      <c r="F42" s="31"/>
    </row>
    <row r="43" spans="1:6" ht="15.5" x14ac:dyDescent="0.35">
      <c r="A43" s="34" t="s">
        <v>48</v>
      </c>
      <c r="B43" s="12">
        <f>SUM(B44:B50)</f>
        <v>0</v>
      </c>
      <c r="C43" s="12">
        <f t="shared" ref="C43:E43" si="7">SUM(C44:C50)</f>
        <v>0</v>
      </c>
      <c r="D43" s="12">
        <f t="shared" si="7"/>
        <v>0</v>
      </c>
      <c r="E43" s="12">
        <f t="shared" si="7"/>
        <v>0</v>
      </c>
      <c r="F43" s="12">
        <f t="shared" ref="F43" si="8">SUM(F44:F50)</f>
        <v>0</v>
      </c>
    </row>
    <row r="44" spans="1:6" ht="15.5" x14ac:dyDescent="0.35">
      <c r="A44" s="35" t="s">
        <v>49</v>
      </c>
      <c r="B44" s="29"/>
      <c r="C44" s="29"/>
      <c r="D44" s="29"/>
      <c r="E44" s="31"/>
      <c r="F44" s="31"/>
    </row>
    <row r="45" spans="1:6" ht="15.5" x14ac:dyDescent="0.35">
      <c r="A45" s="35" t="s">
        <v>50</v>
      </c>
      <c r="B45" s="29"/>
      <c r="C45" s="29"/>
      <c r="D45" s="29"/>
      <c r="E45" s="31"/>
      <c r="F45" s="31"/>
    </row>
    <row r="46" spans="1:6" ht="15.5" x14ac:dyDescent="0.35">
      <c r="A46" s="35" t="s">
        <v>51</v>
      </c>
      <c r="B46" s="29"/>
      <c r="C46" s="29"/>
      <c r="D46" s="29"/>
      <c r="E46" s="31"/>
      <c r="F46" s="31"/>
    </row>
    <row r="47" spans="1:6" ht="31" x14ac:dyDescent="0.35">
      <c r="A47" s="35" t="s">
        <v>52</v>
      </c>
      <c r="B47" s="29"/>
      <c r="C47" s="29"/>
      <c r="D47" s="29"/>
      <c r="E47" s="31"/>
      <c r="F47" s="31"/>
    </row>
    <row r="48" spans="1:6" ht="31" x14ac:dyDescent="0.35">
      <c r="A48" s="35" t="s">
        <v>53</v>
      </c>
      <c r="B48" s="29"/>
      <c r="C48" s="29"/>
      <c r="D48" s="29"/>
      <c r="E48" s="31"/>
      <c r="F48" s="31"/>
    </row>
    <row r="49" spans="1:6" ht="15.5" x14ac:dyDescent="0.35">
      <c r="A49" s="35" t="s">
        <v>54</v>
      </c>
      <c r="B49" s="29"/>
      <c r="C49" s="29"/>
      <c r="D49" s="29"/>
      <c r="E49" s="31"/>
      <c r="F49" s="31"/>
    </row>
    <row r="50" spans="1:6" ht="15.5" x14ac:dyDescent="0.35">
      <c r="A50" s="35" t="s">
        <v>55</v>
      </c>
      <c r="B50" s="29"/>
      <c r="C50" s="29"/>
      <c r="D50" s="29"/>
      <c r="E50" s="31"/>
      <c r="F50" s="31"/>
    </row>
    <row r="51" spans="1:6" ht="15.5" x14ac:dyDescent="0.35">
      <c r="A51" s="34" t="s">
        <v>28</v>
      </c>
      <c r="B51" s="12">
        <f>SUM(B52:B60)</f>
        <v>3972111.45</v>
      </c>
      <c r="C51" s="12">
        <f t="shared" ref="C51:E51" si="9">SUM(C52:C60)</f>
        <v>-162618</v>
      </c>
      <c r="D51" s="12">
        <f t="shared" si="9"/>
        <v>754203.67</v>
      </c>
      <c r="E51" s="12">
        <f t="shared" si="9"/>
        <v>962267.77</v>
      </c>
      <c r="F51" s="12">
        <f t="shared" ref="F51" si="10">SUM(F52:F60)</f>
        <v>2111731.23</v>
      </c>
    </row>
    <row r="52" spans="1:6" ht="15.5" x14ac:dyDescent="0.35">
      <c r="A52" s="35" t="s">
        <v>29</v>
      </c>
      <c r="B52" s="29">
        <v>902816.59</v>
      </c>
      <c r="C52" s="29">
        <v>-4720</v>
      </c>
      <c r="D52" s="31">
        <v>179959</v>
      </c>
      <c r="E52" s="31">
        <v>0</v>
      </c>
      <c r="F52" s="52">
        <v>747027.62</v>
      </c>
    </row>
    <row r="53" spans="1:6" ht="15.5" x14ac:dyDescent="0.35">
      <c r="A53" s="35" t="s">
        <v>30</v>
      </c>
      <c r="B53" s="29">
        <v>0</v>
      </c>
      <c r="C53" s="29">
        <v>0</v>
      </c>
      <c r="D53" s="31">
        <v>0</v>
      </c>
      <c r="E53" s="31">
        <v>0</v>
      </c>
      <c r="F53" s="52">
        <v>0</v>
      </c>
    </row>
    <row r="54" spans="1:6" ht="15.5" x14ac:dyDescent="0.35">
      <c r="A54" s="35" t="s">
        <v>31</v>
      </c>
      <c r="B54" s="29">
        <v>1888906.86</v>
      </c>
      <c r="C54" s="29">
        <v>-133000</v>
      </c>
      <c r="D54" s="31">
        <v>49560</v>
      </c>
      <c r="E54" s="31">
        <v>87320</v>
      </c>
      <c r="F54" s="52">
        <v>749741.25</v>
      </c>
    </row>
    <row r="55" spans="1:6" ht="15.5" x14ac:dyDescent="0.35">
      <c r="A55" s="35" t="s">
        <v>32</v>
      </c>
      <c r="B55" s="29">
        <v>0</v>
      </c>
      <c r="C55" s="29">
        <v>0</v>
      </c>
      <c r="D55" s="31">
        <v>0</v>
      </c>
      <c r="E55" s="31">
        <v>0</v>
      </c>
      <c r="F55" s="52">
        <v>0</v>
      </c>
    </row>
    <row r="56" spans="1:6" ht="15.5" x14ac:dyDescent="0.35">
      <c r="A56" s="35" t="s">
        <v>33</v>
      </c>
      <c r="B56" s="29">
        <v>580240</v>
      </c>
      <c r="C56" s="29">
        <v>0</v>
      </c>
      <c r="D56" s="31">
        <v>344683.9</v>
      </c>
      <c r="E56" s="31">
        <v>874947.77</v>
      </c>
      <c r="F56" s="52">
        <v>221361.56</v>
      </c>
    </row>
    <row r="57" spans="1:6" ht="15.5" x14ac:dyDescent="0.35">
      <c r="A57" s="35" t="s">
        <v>56</v>
      </c>
      <c r="B57" s="29">
        <v>0</v>
      </c>
      <c r="C57" s="29">
        <v>0</v>
      </c>
      <c r="D57" s="31">
        <v>180000.77</v>
      </c>
      <c r="E57" s="31">
        <v>0</v>
      </c>
      <c r="F57" s="52">
        <v>393600.8</v>
      </c>
    </row>
    <row r="58" spans="1:6" ht="15.5" x14ac:dyDescent="0.35">
      <c r="A58" s="35" t="s">
        <v>57</v>
      </c>
      <c r="B58" s="29">
        <v>0</v>
      </c>
      <c r="C58" s="29">
        <v>0</v>
      </c>
      <c r="D58" s="31">
        <v>0</v>
      </c>
      <c r="E58" s="31">
        <v>0</v>
      </c>
      <c r="F58" s="31">
        <v>0</v>
      </c>
    </row>
    <row r="59" spans="1:6" ht="15.5" x14ac:dyDescent="0.35">
      <c r="A59" s="35" t="s">
        <v>34</v>
      </c>
      <c r="B59" s="29">
        <v>0</v>
      </c>
      <c r="C59" s="29">
        <v>0</v>
      </c>
      <c r="D59" s="31">
        <v>0</v>
      </c>
      <c r="E59" s="31">
        <v>0</v>
      </c>
      <c r="F59" s="31">
        <v>0</v>
      </c>
    </row>
    <row r="60" spans="1:6" ht="31" x14ac:dyDescent="0.35">
      <c r="A60" s="35" t="s">
        <v>58</v>
      </c>
      <c r="B60" s="29">
        <v>600148</v>
      </c>
      <c r="C60" s="29">
        <v>-24898</v>
      </c>
      <c r="D60" s="31">
        <v>0</v>
      </c>
      <c r="E60" s="31">
        <v>0</v>
      </c>
      <c r="F60" s="31">
        <v>0</v>
      </c>
    </row>
    <row r="61" spans="1:6" ht="15.5" x14ac:dyDescent="0.35">
      <c r="A61" s="34" t="s">
        <v>59</v>
      </c>
      <c r="B61" s="12">
        <f>SUM(B62:B65)</f>
        <v>0</v>
      </c>
      <c r="C61" s="12">
        <f t="shared" ref="C61:E61" si="11">SUM(C62:C65)</f>
        <v>0</v>
      </c>
      <c r="D61" s="12">
        <f t="shared" si="11"/>
        <v>0</v>
      </c>
      <c r="E61" s="12">
        <f t="shared" si="11"/>
        <v>0</v>
      </c>
      <c r="F61" s="12">
        <f t="shared" ref="F61" si="12">SUM(F62:F65)</f>
        <v>0</v>
      </c>
    </row>
    <row r="62" spans="1:6" ht="15.5" x14ac:dyDescent="0.35">
      <c r="A62" s="35" t="s">
        <v>60</v>
      </c>
      <c r="B62" s="29"/>
      <c r="C62" s="29"/>
      <c r="D62" s="43"/>
      <c r="E62" s="31"/>
      <c r="F62" s="31"/>
    </row>
    <row r="63" spans="1:6" ht="15.5" x14ac:dyDescent="0.35">
      <c r="A63" s="35" t="s">
        <v>61</v>
      </c>
      <c r="B63" s="29"/>
      <c r="C63" s="29"/>
      <c r="D63" s="29"/>
      <c r="E63" s="31"/>
      <c r="F63" s="31"/>
    </row>
    <row r="64" spans="1:6" ht="15.5" x14ac:dyDescent="0.35">
      <c r="A64" s="35" t="s">
        <v>62</v>
      </c>
      <c r="B64" s="29"/>
      <c r="C64" s="29"/>
      <c r="D64" s="29"/>
      <c r="E64" s="31"/>
      <c r="F64" s="31"/>
    </row>
    <row r="65" spans="1:6" ht="31" x14ac:dyDescent="0.35">
      <c r="A65" s="36" t="s">
        <v>63</v>
      </c>
      <c r="B65" s="29"/>
      <c r="C65" s="29"/>
      <c r="D65" s="29"/>
      <c r="E65" s="31"/>
      <c r="F65" s="31"/>
    </row>
    <row r="66" spans="1:6" ht="15.5" x14ac:dyDescent="0.35">
      <c r="A66" s="34" t="s">
        <v>64</v>
      </c>
      <c r="B66" s="12">
        <f>SUM(B67:B72)</f>
        <v>0</v>
      </c>
      <c r="C66" s="12">
        <f t="shared" ref="C66:E66" si="13">SUM(C67:C72)</f>
        <v>0</v>
      </c>
      <c r="D66" s="12">
        <f t="shared" si="13"/>
        <v>0</v>
      </c>
      <c r="E66" s="12">
        <f t="shared" si="13"/>
        <v>0</v>
      </c>
      <c r="F66" s="12">
        <f t="shared" ref="F66" si="14">SUM(F67:F72)</f>
        <v>0</v>
      </c>
    </row>
    <row r="67" spans="1:6" ht="15.5" x14ac:dyDescent="0.35">
      <c r="A67" s="35" t="s">
        <v>65</v>
      </c>
      <c r="B67" s="29"/>
      <c r="C67" s="29"/>
      <c r="D67" s="29"/>
      <c r="E67" s="31"/>
      <c r="F67" s="31"/>
    </row>
    <row r="68" spans="1:6" ht="15.5" x14ac:dyDescent="0.35">
      <c r="A68" s="35" t="s">
        <v>66</v>
      </c>
      <c r="B68" s="29"/>
      <c r="C68" s="29"/>
      <c r="D68" s="29"/>
      <c r="E68" s="31"/>
      <c r="F68" s="31"/>
    </row>
    <row r="69" spans="1:6" ht="15.5" x14ac:dyDescent="0.35">
      <c r="A69" s="34" t="s">
        <v>67</v>
      </c>
      <c r="B69" s="12"/>
      <c r="C69" s="29"/>
      <c r="D69" s="29"/>
      <c r="E69" s="31"/>
      <c r="F69" s="31"/>
    </row>
    <row r="70" spans="1:6" ht="15.5" x14ac:dyDescent="0.35">
      <c r="A70" s="35" t="s">
        <v>68</v>
      </c>
      <c r="B70" s="29"/>
      <c r="C70" s="29"/>
      <c r="D70" s="29"/>
      <c r="E70" s="31"/>
      <c r="F70" s="31"/>
    </row>
    <row r="71" spans="1:6" ht="15.5" x14ac:dyDescent="0.35">
      <c r="A71" s="35" t="s">
        <v>69</v>
      </c>
      <c r="B71" s="29"/>
      <c r="C71" s="29"/>
      <c r="D71" s="29"/>
      <c r="E71" s="31"/>
      <c r="F71" s="31"/>
    </row>
    <row r="72" spans="1:6" ht="15.5" x14ac:dyDescent="0.35">
      <c r="A72" s="35" t="s">
        <v>70</v>
      </c>
      <c r="B72" s="29"/>
      <c r="C72" s="29"/>
      <c r="D72" s="29"/>
      <c r="E72" s="31"/>
      <c r="F72" s="31"/>
    </row>
    <row r="73" spans="1:6" ht="15.5" x14ac:dyDescent="0.35">
      <c r="A73" s="37" t="s">
        <v>35</v>
      </c>
      <c r="B73" s="28">
        <f>+B9+B15+B25+B35+B43+B51+B61+B66</f>
        <v>81088776.450000018</v>
      </c>
      <c r="C73" s="28">
        <f t="shared" ref="C73:E73" si="15">+C9+C15+C25+C35+C43+C51+C61+C66</f>
        <v>73198200.689999998</v>
      </c>
      <c r="D73" s="28">
        <f t="shared" si="15"/>
        <v>99818262.980000004</v>
      </c>
      <c r="E73" s="28">
        <f t="shared" si="15"/>
        <v>100290725.34999998</v>
      </c>
      <c r="F73" s="28">
        <f>+F9+F15+F25+F35+F43+F51+F61+F66</f>
        <v>96262494.700000018</v>
      </c>
    </row>
    <row r="74" spans="1:6" x14ac:dyDescent="0.35">
      <c r="A74" s="38"/>
      <c r="B74" s="29"/>
      <c r="C74" s="29"/>
      <c r="D74" s="31"/>
      <c r="E74" s="31"/>
      <c r="F74" s="31"/>
    </row>
    <row r="75" spans="1:6" x14ac:dyDescent="0.35">
      <c r="A75" s="39" t="s">
        <v>71</v>
      </c>
      <c r="B75" s="12"/>
      <c r="C75" s="12"/>
      <c r="D75" s="12"/>
      <c r="E75" s="31"/>
      <c r="F75" s="31"/>
    </row>
    <row r="76" spans="1:6" x14ac:dyDescent="0.35">
      <c r="A76" s="39" t="s">
        <v>72</v>
      </c>
      <c r="B76" s="12"/>
      <c r="C76" s="29"/>
      <c r="D76" s="29"/>
      <c r="E76" s="31"/>
      <c r="F76" s="31"/>
    </row>
    <row r="77" spans="1:6" x14ac:dyDescent="0.35">
      <c r="A77" s="40" t="s">
        <v>73</v>
      </c>
      <c r="B77" s="29"/>
      <c r="C77" s="29"/>
      <c r="D77" s="29"/>
      <c r="E77" s="31"/>
      <c r="F77" s="31"/>
    </row>
    <row r="78" spans="1:6" x14ac:dyDescent="0.35">
      <c r="A78" s="40" t="s">
        <v>74</v>
      </c>
      <c r="B78" s="29"/>
      <c r="C78" s="29"/>
      <c r="D78" s="29"/>
      <c r="E78" s="31"/>
      <c r="F78" s="31"/>
    </row>
    <row r="79" spans="1:6" x14ac:dyDescent="0.35">
      <c r="A79" s="39" t="s">
        <v>75</v>
      </c>
      <c r="B79" s="12"/>
      <c r="C79" s="12"/>
      <c r="D79" s="29"/>
      <c r="E79" s="31"/>
      <c r="F79" s="31"/>
    </row>
    <row r="80" spans="1:6" x14ac:dyDescent="0.35">
      <c r="A80" s="40" t="s">
        <v>76</v>
      </c>
      <c r="B80" s="29"/>
      <c r="C80" s="29"/>
      <c r="D80" s="29"/>
      <c r="E80" s="31"/>
      <c r="F80" s="31"/>
    </row>
    <row r="81" spans="1:8" x14ac:dyDescent="0.35">
      <c r="A81" s="40" t="s">
        <v>77</v>
      </c>
      <c r="B81" s="29"/>
      <c r="C81" s="29"/>
      <c r="D81" s="29"/>
      <c r="E81" s="31"/>
      <c r="F81" s="31"/>
    </row>
    <row r="82" spans="1:8" x14ac:dyDescent="0.35">
      <c r="A82" s="39" t="s">
        <v>78</v>
      </c>
      <c r="B82" s="12"/>
      <c r="C82" s="29"/>
      <c r="D82" s="29"/>
      <c r="E82" s="31"/>
      <c r="F82" s="31"/>
    </row>
    <row r="83" spans="1:8" x14ac:dyDescent="0.35">
      <c r="A83" s="40" t="s">
        <v>79</v>
      </c>
      <c r="B83" s="29"/>
      <c r="C83" s="29"/>
      <c r="D83" s="29"/>
      <c r="E83" s="31"/>
      <c r="F83" s="31"/>
    </row>
    <row r="84" spans="1:8" x14ac:dyDescent="0.35">
      <c r="A84" s="41" t="s">
        <v>80</v>
      </c>
      <c r="B84" s="28"/>
      <c r="C84" s="28"/>
      <c r="D84" s="28"/>
      <c r="E84" s="49"/>
      <c r="F84" s="49"/>
    </row>
    <row r="85" spans="1:8" x14ac:dyDescent="0.35">
      <c r="A85" s="17"/>
      <c r="B85" s="29"/>
      <c r="C85" s="29"/>
      <c r="D85" s="31"/>
      <c r="E85" s="31"/>
      <c r="F85" s="31"/>
    </row>
    <row r="86" spans="1:8" ht="15.5" x14ac:dyDescent="0.35">
      <c r="A86" s="25" t="s">
        <v>81</v>
      </c>
      <c r="B86" s="30">
        <f>+B73</f>
        <v>81088776.450000018</v>
      </c>
      <c r="C86" s="30">
        <f t="shared" ref="C86:D86" si="16">+C73</f>
        <v>73198200.689999998</v>
      </c>
      <c r="D86" s="30">
        <f t="shared" si="16"/>
        <v>99818262.980000004</v>
      </c>
      <c r="E86" s="30">
        <f>+E73</f>
        <v>100290725.34999998</v>
      </c>
      <c r="F86" s="30">
        <f>+F73</f>
        <v>96262494.700000018</v>
      </c>
    </row>
    <row r="87" spans="1:8" x14ac:dyDescent="0.35">
      <c r="A87" s="17" t="s">
        <v>89</v>
      </c>
      <c r="B87" s="31"/>
      <c r="C87" s="31"/>
      <c r="D87" s="31"/>
      <c r="E87" s="31"/>
      <c r="F87" s="31"/>
    </row>
    <row r="88" spans="1:8" x14ac:dyDescent="0.35">
      <c r="A88" s="17"/>
      <c r="B88" s="31"/>
      <c r="C88" s="31"/>
      <c r="D88" s="31"/>
      <c r="E88" s="31"/>
      <c r="F88" s="31"/>
    </row>
    <row r="89" spans="1:8" x14ac:dyDescent="0.35">
      <c r="A89" s="8"/>
    </row>
    <row r="91" spans="1:8" ht="18.5" x14ac:dyDescent="0.45">
      <c r="A91" s="1"/>
      <c r="B91" s="42"/>
      <c r="C91" s="42"/>
      <c r="D91" s="42"/>
      <c r="E91" s="42"/>
      <c r="F91" s="42"/>
    </row>
    <row r="92" spans="1:8" ht="15.5" x14ac:dyDescent="0.35">
      <c r="A92" s="6"/>
      <c r="F92" s="42"/>
    </row>
    <row r="93" spans="1:8" ht="15.5" x14ac:dyDescent="0.35">
      <c r="A93" s="6"/>
      <c r="F93" s="5"/>
    </row>
    <row r="94" spans="1:8" x14ac:dyDescent="0.35">
      <c r="B94" s="42"/>
      <c r="C94" s="42"/>
      <c r="D94" s="42"/>
      <c r="E94" s="42"/>
      <c r="F94" s="42"/>
    </row>
    <row r="95" spans="1:8" x14ac:dyDescent="0.35">
      <c r="F95" s="42"/>
      <c r="G95" s="42"/>
      <c r="H95" s="5"/>
    </row>
    <row r="96" spans="1:8" x14ac:dyDescent="0.35">
      <c r="E96" s="42"/>
    </row>
    <row r="99" spans="5:5" x14ac:dyDescent="0.35">
      <c r="E99" s="42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25" right="0.25" top="0.26" bottom="0.24" header="0.17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de Ejecucion</vt:lpstr>
      <vt:lpstr>'Plantilla de Ejecucion'!Área_de_impresión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2023-06-12T23:19:35Z</cp:lastPrinted>
  <dcterms:created xsi:type="dcterms:W3CDTF">2018-04-17T18:57:16Z</dcterms:created>
  <dcterms:modified xsi:type="dcterms:W3CDTF">2023-06-12T23:19:45Z</dcterms:modified>
</cp:coreProperties>
</file>