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730" windowHeight="9780"/>
  </bookViews>
  <sheets>
    <sheet name="FONDO 9995" sheetId="2" r:id="rId1"/>
    <sheet name="fondo 100" sheetId="3" r:id="rId2"/>
  </sheets>
  <definedNames>
    <definedName name="_xlnm.Print_Area" localSheetId="0">'FONDO 9995'!$A$2:$F$95</definedName>
    <definedName name="_xlnm.Print_Titles" localSheetId="1">'fondo 100'!$1:$9</definedName>
    <definedName name="_xlnm.Print_Titles" localSheetId="0">'FONDO 9995'!$2:$9</definedName>
  </definedNames>
  <calcPr calcId="125725"/>
</workbook>
</file>

<file path=xl/calcChain.xml><?xml version="1.0" encoding="utf-8"?>
<calcChain xmlns="http://schemas.openxmlformats.org/spreadsheetml/2006/main">
  <c r="Q37" i="2"/>
  <c r="R37" s="1"/>
  <c r="Q53"/>
  <c r="R12"/>
  <c r="R13"/>
  <c r="R14"/>
  <c r="R15"/>
  <c r="R16"/>
  <c r="R18"/>
  <c r="R19"/>
  <c r="R20"/>
  <c r="R21"/>
  <c r="R22"/>
  <c r="R23"/>
  <c r="R24"/>
  <c r="R25"/>
  <c r="R26"/>
  <c r="R28"/>
  <c r="R29"/>
  <c r="R30"/>
  <c r="R31"/>
  <c r="R32"/>
  <c r="R33"/>
  <c r="R34"/>
  <c r="R35"/>
  <c r="R36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6"/>
  <c r="R77"/>
  <c r="R78"/>
  <c r="R79"/>
  <c r="R80"/>
  <c r="R81"/>
  <c r="R82"/>
  <c r="R83"/>
  <c r="R84"/>
  <c r="R85"/>
  <c r="R86"/>
  <c r="R12" i="3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11"/>
  <c r="Q53"/>
  <c r="Q75" s="1"/>
  <c r="B11"/>
  <c r="C11"/>
  <c r="D11"/>
  <c r="E11"/>
  <c r="G11"/>
  <c r="H11"/>
  <c r="I11"/>
  <c r="J11"/>
  <c r="L11"/>
  <c r="M11"/>
  <c r="N11"/>
  <c r="O11"/>
  <c r="P11"/>
  <c r="Q11"/>
  <c r="B17"/>
  <c r="C17"/>
  <c r="D17"/>
  <c r="D75" s="1"/>
  <c r="E17"/>
  <c r="E75" s="1"/>
  <c r="H17"/>
  <c r="I17"/>
  <c r="J17"/>
  <c r="J75" s="1"/>
  <c r="L17"/>
  <c r="M17"/>
  <c r="N17"/>
  <c r="O17"/>
  <c r="O75" s="1"/>
  <c r="P17"/>
  <c r="Q17"/>
  <c r="B27"/>
  <c r="C27"/>
  <c r="C75" s="1"/>
  <c r="D27"/>
  <c r="E27"/>
  <c r="G27"/>
  <c r="H27"/>
  <c r="H75" s="1"/>
  <c r="I27"/>
  <c r="I75" s="1"/>
  <c r="J27"/>
  <c r="L27"/>
  <c r="M27"/>
  <c r="M75" s="1"/>
  <c r="N27"/>
  <c r="N75" s="1"/>
  <c r="O27"/>
  <c r="P27"/>
  <c r="Q27"/>
  <c r="B37"/>
  <c r="C37"/>
  <c r="D37"/>
  <c r="E37"/>
  <c r="B45"/>
  <c r="C45"/>
  <c r="D45"/>
  <c r="E45"/>
  <c r="B53"/>
  <c r="C53"/>
  <c r="D53"/>
  <c r="E53"/>
  <c r="H53"/>
  <c r="I53"/>
  <c r="J53"/>
  <c r="B63"/>
  <c r="C63"/>
  <c r="D63"/>
  <c r="E63"/>
  <c r="B68"/>
  <c r="C68"/>
  <c r="D68"/>
  <c r="E68"/>
  <c r="B71"/>
  <c r="C71"/>
  <c r="D71"/>
  <c r="E71"/>
  <c r="B75"/>
  <c r="G75"/>
  <c r="L75"/>
  <c r="P75"/>
  <c r="R75" l="1"/>
  <c r="Q27" i="2" l="1"/>
  <c r="R27" s="1"/>
  <c r="Q17"/>
  <c r="R17" s="1"/>
  <c r="Q11"/>
  <c r="R11" s="1"/>
  <c r="P63"/>
  <c r="P53"/>
  <c r="P45"/>
  <c r="P37"/>
  <c r="P27"/>
  <c r="P17"/>
  <c r="P11"/>
  <c r="P75" s="1"/>
  <c r="Q75" l="1"/>
  <c r="R75" s="1"/>
  <c r="O75"/>
  <c r="O63"/>
  <c r="O53"/>
  <c r="O45"/>
  <c r="O37"/>
  <c r="O27"/>
  <c r="O17"/>
  <c r="O11"/>
  <c r="N75" l="1"/>
  <c r="N63"/>
  <c r="N53"/>
  <c r="N45"/>
  <c r="N37"/>
  <c r="N27"/>
  <c r="N17"/>
  <c r="N11"/>
  <c r="M63" l="1"/>
  <c r="M53"/>
  <c r="M45"/>
  <c r="M37"/>
  <c r="M27"/>
  <c r="M17"/>
  <c r="M11"/>
  <c r="M75" s="1"/>
  <c r="L63" l="1"/>
  <c r="L53"/>
  <c r="L45"/>
  <c r="L37"/>
  <c r="L27"/>
  <c r="L17"/>
  <c r="L75" s="1"/>
  <c r="L11"/>
  <c r="J53" l="1"/>
  <c r="J37"/>
  <c r="J27"/>
  <c r="J17"/>
  <c r="J11"/>
  <c r="J75" s="1"/>
  <c r="I53" l="1"/>
  <c r="I37"/>
  <c r="I27"/>
  <c r="I17"/>
  <c r="I11"/>
  <c r="I75" s="1"/>
  <c r="H53" l="1"/>
  <c r="H27"/>
  <c r="H17"/>
  <c r="H11"/>
  <c r="H75" s="1"/>
  <c r="G75" l="1"/>
  <c r="G27"/>
  <c r="G17"/>
  <c r="G11"/>
  <c r="E71" l="1"/>
  <c r="D71"/>
  <c r="C71"/>
  <c r="B71"/>
  <c r="E68"/>
  <c r="D68"/>
  <c r="C68"/>
  <c r="B68"/>
  <c r="E63"/>
  <c r="D63"/>
  <c r="C63"/>
  <c r="B63"/>
  <c r="E53"/>
  <c r="D53"/>
  <c r="C53"/>
  <c r="B53"/>
  <c r="E45"/>
  <c r="D45"/>
  <c r="C45"/>
  <c r="B45"/>
  <c r="E37"/>
  <c r="D37"/>
  <c r="C37"/>
  <c r="B37"/>
  <c r="E27"/>
  <c r="D27"/>
  <c r="C27"/>
  <c r="B27"/>
  <c r="E17"/>
  <c r="D17"/>
  <c r="C17"/>
  <c r="B17"/>
  <c r="E11"/>
  <c r="E75" s="1"/>
  <c r="D11"/>
  <c r="C11"/>
  <c r="C75" s="1"/>
  <c r="B11"/>
  <c r="B75" l="1"/>
  <c r="D75"/>
</calcChain>
</file>

<file path=xl/sharedStrings.xml><?xml version="1.0" encoding="utf-8"?>
<sst xmlns="http://schemas.openxmlformats.org/spreadsheetml/2006/main" count="200" uniqueCount="101">
  <si>
    <t>En RD$</t>
  </si>
  <si>
    <t>Detalle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</si>
  <si>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</si>
  <si>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</si>
  <si>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</si>
  <si>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</si>
  <si>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</si>
  <si>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</si>
  <si>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</si>
  <si>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</si>
  <si>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</si>
  <si>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</si>
  <si>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</si>
  <si>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</si>
  <si>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</si>
  <si>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</si>
  <si>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</si>
  <si>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</si>
  <si>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</si>
  <si>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</si>
  <si>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</si>
  <si>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</si>
  <si>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</si>
  <si>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</si>
  <si>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</si>
  <si>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</si>
  <si>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</si>
  <si>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</si>
  <si>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</si>
  <si>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</si>
  <si>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</si>
  <si>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</si>
  <si>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</si>
  <si>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</si>
  <si>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</si>
  <si>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</si>
  <si>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</si>
  <si>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</si>
  <si>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</si>
  <si>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</si>
  <si>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</si>
  <si>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</si>
  <si>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</si>
  <si>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</si>
  <si>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</si>
  <si>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</si>
  <si>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</si>
  <si>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</si>
  <si>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</si>
  <si>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</si>
  <si>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</si>
  <si>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</si>
  <si>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</si>
  <si>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</si>
  <si>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</si>
  <si>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</si>
  <si>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</si>
  <si>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</si>
  <si>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</si>
  <si>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</si>
  <si>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</si>
  <si>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</si>
  <si>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</si>
  <si>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</si>
  <si>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</si>
  <si>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</si>
  <si>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</si>
  <si>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</si>
  <si>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</si>
  <si>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</si>
  <si>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</si>
  <si>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</si>
  <si>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</si>
  <si>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</si>
  <si>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</si>
  <si>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</si>
  <si>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</si>
  <si>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</si>
  <si>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</si>
  <si>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</si>
  <si>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</si>
  <si>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</si>
  <si>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</si>
  <si>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</si>
  <si>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</si>
  <si>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</si>
  <si>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</si>
  <si>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</si>
  <si>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</si>
  <si>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</si>
  <si>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</si>
  <si>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</si>
  <si>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</si>
  <si>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</si>
  <si>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</si>
  <si>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Realizado Por:</t>
  </si>
  <si>
    <t>YUDELKIS GABRIEL</t>
  </si>
  <si>
    <t>AUXILIAR DE CONTABILIDAD</t>
  </si>
  <si>
    <t xml:space="preserve">                          Ejecución de Gastos  VENTA SERVICIOS 2022</t>
  </si>
  <si>
    <t xml:space="preserve">                        Ejecución de Gastos  FONDO 100 2022</t>
  </si>
  <si>
    <t>TOTAL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</si>
</sst>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wrapText="1"/>
    </xf>
    <xf numFmtId="0" fontId="3" fillId="0" borderId="1" xfId="0" applyFont="1" applyBorder="1"/>
    <xf numFmtId="164" fontId="3" fillId="0" borderId="1" xfId="1" applyFont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0" fillId="0" borderId="2" xfId="1" applyFont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4" fillId="4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6" fillId="2" borderId="2" xfId="0" applyFont="1" applyFill="1" applyBorder="1" applyAlignment="1">
      <alignment horizontal="left" vertical="center" wrapText="1"/>
    </xf>
    <xf numFmtId="164" fontId="4" fillId="0" borderId="2" xfId="1" applyFont="1" applyBorder="1" applyAlignment="1">
      <alignment vertical="center" wrapText="1"/>
    </xf>
    <xf numFmtId="164" fontId="0" fillId="0" borderId="2" xfId="1" applyFont="1" applyBorder="1"/>
    <xf numFmtId="164" fontId="4" fillId="2" borderId="2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6" fillId="2" borderId="2" xfId="0" applyFont="1" applyFill="1" applyBorder="1" applyAlignment="1">
      <alignment horizontal="center" vertical="center"/>
    </xf>
    <xf numFmtId="164" fontId="4" fillId="0" borderId="2" xfId="1" applyFont="1" applyBorder="1" applyAlignment="1">
      <alignment horizontal="left" vertical="center"/>
    </xf>
    <xf numFmtId="164" fontId="4" fillId="3" borderId="2" xfId="1" applyFont="1" applyFill="1" applyBorder="1" applyAlignment="1"/>
    <xf numFmtId="164" fontId="0" fillId="0" borderId="2" xfId="1" applyFont="1" applyBorder="1" applyAlignment="1">
      <alignment vertical="center"/>
    </xf>
    <xf numFmtId="164" fontId="4" fillId="4" borderId="2" xfId="1" applyFont="1" applyFill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0" fontId="0" fillId="0" borderId="2" xfId="0" applyBorder="1" applyAlignment="1"/>
    <xf numFmtId="166" fontId="4" fillId="4" borderId="2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164" fontId="3" fillId="0" borderId="0" xfId="1" applyFont="1" applyAlignment="1"/>
    <xf numFmtId="0" fontId="3" fillId="0" borderId="0" xfId="0" applyFont="1" applyAlignment="1"/>
    <xf numFmtId="164" fontId="3" fillId="0" borderId="1" xfId="1" applyFont="1" applyBorder="1" applyAlignment="1"/>
    <xf numFmtId="0" fontId="5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0" borderId="2" xfId="1" applyFont="1" applyFill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64" fontId="0" fillId="3" borderId="2" xfId="1" applyFont="1" applyFill="1" applyBorder="1"/>
    <xf numFmtId="164" fontId="0" fillId="0" borderId="2" xfId="1" applyFont="1" applyFill="1" applyBorder="1"/>
    <xf numFmtId="0" fontId="4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164" fontId="4" fillId="3" borderId="2" xfId="1" applyFont="1" applyFill="1" applyBorder="1"/>
    <xf numFmtId="164" fontId="4" fillId="0" borderId="2" xfId="1" applyFont="1" applyFill="1" applyBorder="1"/>
    <xf numFmtId="164" fontId="4" fillId="0" borderId="2" xfId="1" applyFont="1" applyFill="1" applyBorder="1" applyAlignment="1">
      <alignment wrapText="1"/>
    </xf>
  </cellXfs>
  <cellStyles count="4">
    <cellStyle name="Millares" xfId="1" builtinId="3"/>
    <cellStyle name="Millares 2" xfId="2"/>
    <cellStyle name="Normal" xfId="0" builtinId="0"/>
    <cellStyle name="Norma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22991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22991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190500</xdr:colOff>
      <xdr:row>1</xdr:row>
      <xdr:rowOff>19049</xdr:rowOff>
    </xdr:from>
    <xdr:to>
      <xdr:col>0</xdr:col>
      <xdr:colOff>1371599</xdr:colOff>
      <xdr:row>7</xdr:row>
      <xdr:rowOff>123824</xdr:rowOff>
    </xdr:to>
    <xdr:pic>
      <xdr:nvPicPr>
        <xdr:cNvPr id="7" name="6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09549"/>
          <a:ext cx="1181099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771525</xdr:colOff>
      <xdr:row>1</xdr:row>
      <xdr:rowOff>190500</xdr:rowOff>
    </xdr:from>
    <xdr:to>
      <xdr:col>8</xdr:col>
      <xdr:colOff>866775</xdr:colOff>
      <xdr:row>6</xdr:row>
      <xdr:rowOff>161926</xdr:rowOff>
    </xdr:to>
    <xdr:pic>
      <xdr:nvPicPr>
        <xdr:cNvPr id="8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48250" y="381000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92</xdr:row>
      <xdr:rowOff>66675</xdr:rowOff>
    </xdr:from>
    <xdr:to>
      <xdr:col>6</xdr:col>
      <xdr:colOff>542925</xdr:colOff>
      <xdr:row>128</xdr:row>
      <xdr:rowOff>104775</xdr:rowOff>
    </xdr:to>
    <xdr:pic>
      <xdr:nvPicPr>
        <xdr:cNvPr id="9" name="8 Imagen" descr="CARTA TRANSPARENCIA DICIEMBRE 202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0975" y="21269325"/>
          <a:ext cx="5600700" cy="704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276725" y="190500"/>
          <a:ext cx="0" cy="438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276725" y="190500"/>
          <a:ext cx="0" cy="438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142875</xdr:rowOff>
    </xdr:from>
    <xdr:to>
      <xdr:col>0</xdr:col>
      <xdr:colOff>1323975</xdr:colOff>
      <xdr:row>7</xdr:row>
      <xdr:rowOff>57150</xdr:rowOff>
    </xdr:to>
    <xdr:pic>
      <xdr:nvPicPr>
        <xdr:cNvPr id="5" name="4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81000"/>
          <a:ext cx="1295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904876</xdr:colOff>
      <xdr:row>2</xdr:row>
      <xdr:rowOff>47623</xdr:rowOff>
    </xdr:from>
    <xdr:to>
      <xdr:col>8</xdr:col>
      <xdr:colOff>409576</xdr:colOff>
      <xdr:row>6</xdr:row>
      <xdr:rowOff>180975</xdr:rowOff>
    </xdr:to>
    <xdr:pic>
      <xdr:nvPicPr>
        <xdr:cNvPr id="6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829176" y="523873"/>
          <a:ext cx="2286000" cy="9048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552450</xdr:colOff>
      <xdr:row>91</xdr:row>
      <xdr:rowOff>114300</xdr:rowOff>
    </xdr:from>
    <xdr:to>
      <xdr:col>7</xdr:col>
      <xdr:colOff>352425</xdr:colOff>
      <xdr:row>124</xdr:row>
      <xdr:rowOff>19050</xdr:rowOff>
    </xdr:to>
    <xdr:pic>
      <xdr:nvPicPr>
        <xdr:cNvPr id="8" name="7 Imagen" descr="CARTA TRANSPARENCIA DICIEMBRE 202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2450" y="21917025"/>
          <a:ext cx="5600700" cy="64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102"/>
  <sheetViews>
    <sheetView tabSelected="1" topLeftCell="A101" workbookViewId="0">
      <selection activeCell="H127" sqref="H127"/>
    </sheetView>
  </sheetViews>
  <sheetFormatPr baseColWidth="10" defaultRowHeight="15"/>
  <cols>
    <col min="1" max="1" width="64.140625" style="35" customWidth="1"/>
    <col min="2" max="2" width="12.28515625" style="21" hidden="1" customWidth="1"/>
    <col min="3" max="3" width="9.5703125" style="21" hidden="1" customWidth="1"/>
    <col min="4" max="4" width="11.85546875" style="21" hidden="1" customWidth="1"/>
    <col min="5" max="5" width="10.85546875" style="21" hidden="1" customWidth="1"/>
    <col min="6" max="6" width="14.42578125" style="21" customWidth="1"/>
    <col min="7" max="16" width="13.5703125" style="21" bestFit="1" customWidth="1"/>
    <col min="17" max="18" width="14.5703125" bestFit="1" customWidth="1"/>
    <col min="19" max="16384" width="11.42578125" style="21"/>
  </cols>
  <sheetData>
    <row r="2" spans="1:18" ht="18.75">
      <c r="A2" s="38"/>
      <c r="B2" s="34"/>
      <c r="C2" s="34"/>
      <c r="D2" s="34"/>
      <c r="E2" s="34"/>
    </row>
    <row r="3" spans="1:18" ht="15.75">
      <c r="A3" s="48"/>
      <c r="B3" s="48"/>
      <c r="C3" s="48"/>
      <c r="D3" s="48"/>
      <c r="E3" s="48"/>
      <c r="F3" s="48"/>
    </row>
    <row r="4" spans="1:18" s="20" customFormat="1" ht="19.5" customHeight="1">
      <c r="A4" s="49" t="s">
        <v>98</v>
      </c>
      <c r="B4" s="49"/>
      <c r="C4" s="49"/>
      <c r="D4" s="49"/>
      <c r="E4" s="49"/>
      <c r="F4" s="49"/>
      <c r="Q4"/>
      <c r="R4"/>
    </row>
    <row r="5" spans="1:18" s="20" customFormat="1">
      <c r="A5" s="50" t="s">
        <v>0</v>
      </c>
      <c r="B5" s="50"/>
      <c r="C5" s="50"/>
      <c r="D5" s="50"/>
      <c r="E5" s="50"/>
      <c r="F5" s="50"/>
      <c r="Q5"/>
      <c r="R5"/>
    </row>
    <row r="6" spans="1:18" s="20" customFormat="1">
      <c r="A6" s="43"/>
      <c r="B6" s="43"/>
      <c r="C6" s="43"/>
      <c r="D6" s="43"/>
      <c r="E6" s="43"/>
      <c r="F6" s="43"/>
      <c r="Q6"/>
      <c r="R6"/>
    </row>
    <row r="7" spans="1:18" s="20" customFormat="1">
      <c r="A7" s="43"/>
      <c r="B7" s="43"/>
      <c r="C7" s="43"/>
      <c r="D7" s="43"/>
      <c r="E7" s="43"/>
      <c r="F7" s="43"/>
      <c r="Q7"/>
      <c r="R7"/>
    </row>
    <row r="8" spans="1:18">
      <c r="A8" s="42"/>
      <c r="B8" s="42"/>
      <c r="C8" s="42"/>
      <c r="D8" s="42"/>
      <c r="E8" s="42"/>
      <c r="F8" s="42"/>
    </row>
    <row r="9" spans="1:18" ht="15.75">
      <c r="A9" s="5" t="s">
        <v>1</v>
      </c>
      <c r="B9" s="22" t="s">
        <v>2</v>
      </c>
      <c r="C9" s="22" t="s">
        <v>3</v>
      </c>
      <c r="D9" s="22" t="s">
        <v>4</v>
      </c>
      <c r="E9" s="22" t="s">
        <v>5</v>
      </c>
      <c r="F9" s="6" t="s">
        <v>83</v>
      </c>
      <c r="G9" s="6" t="s">
        <v>84</v>
      </c>
      <c r="H9" s="6" t="s">
        <v>85</v>
      </c>
      <c r="I9" s="6" t="s">
        <v>86</v>
      </c>
      <c r="J9" s="6" t="s">
        <v>87</v>
      </c>
      <c r="K9" s="6" t="s">
        <v>88</v>
      </c>
      <c r="L9" s="6" t="s">
        <v>89</v>
      </c>
      <c r="M9" s="6" t="s">
        <v>90</v>
      </c>
      <c r="N9" s="6" t="s">
        <v>91</v>
      </c>
      <c r="O9" s="6" t="s">
        <v>92</v>
      </c>
      <c r="P9" s="6" t="s">
        <v>93</v>
      </c>
      <c r="Q9" s="6" t="s">
        <v>94</v>
      </c>
      <c r="R9" s="6" t="s">
        <v>100</v>
      </c>
    </row>
    <row r="10" spans="1:18">
      <c r="A10" s="7" t="s">
        <v>6</v>
      </c>
      <c r="B10" s="23"/>
      <c r="C10" s="23"/>
      <c r="D10" s="23"/>
      <c r="E10" s="2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>
      <c r="A11" s="9" t="s">
        <v>7</v>
      </c>
      <c r="B11" s="24">
        <f t="shared" ref="B11:E11" si="0">SUM(B12:B16)</f>
        <v>0</v>
      </c>
      <c r="C11" s="24">
        <f t="shared" si="0"/>
        <v>0</v>
      </c>
      <c r="D11" s="24">
        <f t="shared" si="0"/>
        <v>0</v>
      </c>
      <c r="E11" s="24">
        <f t="shared" si="0"/>
        <v>0</v>
      </c>
      <c r="F11" s="10">
        <v>5716087.75</v>
      </c>
      <c r="G11" s="10">
        <f>+G12+G13+G14+G15+G16</f>
        <v>6718502.2800000003</v>
      </c>
      <c r="H11" s="10">
        <f>+H12+H13+H14+H15+H16</f>
        <v>6205500.5899999999</v>
      </c>
      <c r="I11" s="10">
        <f>+I12+I13+I14+I15+I16</f>
        <v>24800280.850000001</v>
      </c>
      <c r="J11" s="10">
        <f>+J12+J13+J14+J15+J16</f>
        <v>844632.15</v>
      </c>
      <c r="K11" s="10">
        <v>1979169.66</v>
      </c>
      <c r="L11" s="10">
        <f>SUM(L12:L16)</f>
        <v>1028341.1</v>
      </c>
      <c r="M11" s="10">
        <f>SUM(M12:M16)</f>
        <v>986565.97</v>
      </c>
      <c r="N11" s="10">
        <f>SUM(N12:N16)</f>
        <v>1406493.44</v>
      </c>
      <c r="O11" s="10">
        <f>SUM(O12:O16)</f>
        <v>11933359.039999999</v>
      </c>
      <c r="P11" s="10">
        <f>SUM(P12:P16)</f>
        <v>11889633.119999999</v>
      </c>
      <c r="Q11" s="10">
        <f>+Q12+Q13+Q14+Q15+Q16</f>
        <v>6743940.9100000001</v>
      </c>
      <c r="R11" s="10">
        <f>SUM(F11:Q11)</f>
        <v>80252506.859999985</v>
      </c>
    </row>
    <row r="12" spans="1:18">
      <c r="A12" s="36" t="s">
        <v>8</v>
      </c>
      <c r="B12" s="25"/>
      <c r="C12" s="25"/>
      <c r="D12" s="25"/>
      <c r="E12" s="25"/>
      <c r="F12" s="12">
        <v>5395787.75</v>
      </c>
      <c r="G12" s="12">
        <v>6394302.2800000003</v>
      </c>
      <c r="H12" s="12">
        <v>5839450.5899999999</v>
      </c>
      <c r="I12" s="12">
        <v>24460480.850000001</v>
      </c>
      <c r="J12" s="12">
        <v>477531.51</v>
      </c>
      <c r="K12" s="12">
        <v>1646569.66</v>
      </c>
      <c r="L12" s="12">
        <v>700641.1</v>
      </c>
      <c r="M12" s="12">
        <v>666765.97</v>
      </c>
      <c r="N12" s="12">
        <v>1074449.44</v>
      </c>
      <c r="O12" s="12">
        <v>11620159.039999999</v>
      </c>
      <c r="P12" s="12">
        <v>11179933.119999999</v>
      </c>
      <c r="Q12" s="12">
        <v>6400740.9100000001</v>
      </c>
      <c r="R12" s="62">
        <f t="shared" ref="R12:R75" si="1">SUM(F12:Q12)</f>
        <v>75856812.219999984</v>
      </c>
    </row>
    <row r="13" spans="1:18">
      <c r="A13" s="36" t="s">
        <v>9</v>
      </c>
      <c r="B13" s="25"/>
      <c r="C13" s="25"/>
      <c r="D13" s="25"/>
      <c r="E13" s="25"/>
      <c r="F13" s="12"/>
      <c r="G13" s="12"/>
      <c r="H13" s="12"/>
      <c r="I13" s="12">
        <v>0</v>
      </c>
      <c r="J13" s="12"/>
      <c r="K13" s="12"/>
      <c r="L13" s="12"/>
      <c r="M13" s="12"/>
      <c r="N13" s="12"/>
      <c r="O13" s="12"/>
      <c r="P13" s="12"/>
      <c r="Q13" s="12"/>
      <c r="R13" s="62">
        <f t="shared" si="1"/>
        <v>0</v>
      </c>
    </row>
    <row r="14" spans="1:18">
      <c r="A14" s="36" t="s">
        <v>10</v>
      </c>
      <c r="B14" s="25"/>
      <c r="C14" s="25"/>
      <c r="D14" s="25"/>
      <c r="E14" s="25"/>
      <c r="F14" s="12">
        <v>320300</v>
      </c>
      <c r="G14" s="12">
        <v>324200</v>
      </c>
      <c r="H14" s="12">
        <v>366050</v>
      </c>
      <c r="I14" s="12">
        <v>339800</v>
      </c>
      <c r="J14" s="12">
        <v>367100.64</v>
      </c>
      <c r="K14" s="12">
        <v>332600</v>
      </c>
      <c r="L14" s="12">
        <v>327700</v>
      </c>
      <c r="M14" s="12">
        <v>319800</v>
      </c>
      <c r="N14" s="12">
        <v>332044</v>
      </c>
      <c r="O14" s="12">
        <v>313200</v>
      </c>
      <c r="P14" s="12">
        <v>709700</v>
      </c>
      <c r="Q14" s="12">
        <v>343200</v>
      </c>
      <c r="R14" s="62">
        <f t="shared" si="1"/>
        <v>4395694.6400000006</v>
      </c>
    </row>
    <row r="15" spans="1:18">
      <c r="A15" s="36" t="s">
        <v>11</v>
      </c>
      <c r="B15" s="25"/>
      <c r="C15" s="25"/>
      <c r="D15" s="25"/>
      <c r="E15" s="25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2">
        <f t="shared" si="1"/>
        <v>0</v>
      </c>
    </row>
    <row r="16" spans="1:18">
      <c r="A16" s="36" t="s">
        <v>12</v>
      </c>
      <c r="B16" s="25"/>
      <c r="C16" s="25"/>
      <c r="D16" s="25"/>
      <c r="E16" s="25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62">
        <f t="shared" si="1"/>
        <v>0</v>
      </c>
    </row>
    <row r="17" spans="1:18">
      <c r="A17" s="9" t="s">
        <v>13</v>
      </c>
      <c r="B17" s="24">
        <f t="shared" ref="B17:E17" si="2">SUM(B18:B26)</f>
        <v>0</v>
      </c>
      <c r="C17" s="24">
        <f t="shared" si="2"/>
        <v>0</v>
      </c>
      <c r="D17" s="24">
        <f t="shared" si="2"/>
        <v>0</v>
      </c>
      <c r="E17" s="24">
        <f t="shared" si="2"/>
        <v>0</v>
      </c>
      <c r="F17" s="10">
        <v>183162.94</v>
      </c>
      <c r="G17" s="10">
        <f>+G18+G19+G20+G21+G22+G23+G24+G25+G26</f>
        <v>1398608.47</v>
      </c>
      <c r="H17" s="10">
        <f>+H18+H19+H20+H21+H22+H23+H24+H25+H26</f>
        <v>459007.79000000004</v>
      </c>
      <c r="I17" s="10">
        <f>+I18+I19+I20+I21+I22+I23+I24+I25+I26</f>
        <v>2426489.83</v>
      </c>
      <c r="J17" s="10">
        <f>+J18+J19+J20+J21+J22+J23+J24+J25+J26</f>
        <v>1651835.6099999999</v>
      </c>
      <c r="K17" s="10">
        <v>1845215.92</v>
      </c>
      <c r="L17" s="10">
        <f>SUM(L18:L26)</f>
        <v>515863.57</v>
      </c>
      <c r="M17" s="10">
        <f>SUM(M18:M26)</f>
        <v>1697307.22</v>
      </c>
      <c r="N17" s="10">
        <f>SUM(N18:N26)</f>
        <v>2782316.53</v>
      </c>
      <c r="O17" s="10">
        <f>SUM(O18:O26)</f>
        <v>507178.79000000004</v>
      </c>
      <c r="P17" s="10">
        <f>SUM(P18:P26)</f>
        <v>2772605.45</v>
      </c>
      <c r="Q17" s="10">
        <f>+Q18+Q19+Q20+Q21+Q22+Q23+Q24+Q25+Q26</f>
        <v>1612750.59</v>
      </c>
      <c r="R17" s="10">
        <f t="shared" si="1"/>
        <v>17852342.710000001</v>
      </c>
    </row>
    <row r="18" spans="1:18">
      <c r="A18" s="36" t="s">
        <v>14</v>
      </c>
      <c r="B18" s="25"/>
      <c r="C18" s="25"/>
      <c r="D18" s="25"/>
      <c r="E18" s="25"/>
      <c r="F18" s="12">
        <v>160742.94</v>
      </c>
      <c r="G18" s="12">
        <v>1198598.3899999999</v>
      </c>
      <c r="H18" s="12">
        <v>159482.47</v>
      </c>
      <c r="I18" s="12">
        <v>1220006.98</v>
      </c>
      <c r="J18" s="12">
        <v>1018113.71</v>
      </c>
      <c r="K18" s="12">
        <v>1066862.3899999999</v>
      </c>
      <c r="L18" s="12"/>
      <c r="M18" s="12">
        <v>826969.23</v>
      </c>
      <c r="N18" s="12">
        <v>2172908.13</v>
      </c>
      <c r="O18" s="12"/>
      <c r="P18" s="12">
        <v>1918654.58</v>
      </c>
      <c r="Q18" s="12">
        <v>1034813.67</v>
      </c>
      <c r="R18" s="62">
        <f t="shared" si="1"/>
        <v>10777152.49</v>
      </c>
    </row>
    <row r="19" spans="1:18">
      <c r="A19" s="36" t="s">
        <v>15</v>
      </c>
      <c r="B19" s="25"/>
      <c r="C19" s="25"/>
      <c r="D19" s="25"/>
      <c r="E19" s="25"/>
      <c r="F19" s="12"/>
      <c r="G19" s="12"/>
      <c r="H19" s="12"/>
      <c r="I19" s="12">
        <v>14868</v>
      </c>
      <c r="J19" s="12">
        <v>2820.4</v>
      </c>
      <c r="K19" s="12">
        <v>36360</v>
      </c>
      <c r="L19" s="12"/>
      <c r="M19" s="12">
        <v>115463</v>
      </c>
      <c r="N19" s="12">
        <v>-98412.800000000003</v>
      </c>
      <c r="O19" s="12"/>
      <c r="P19" s="12">
        <v>678.5</v>
      </c>
      <c r="Q19" s="12">
        <v>177</v>
      </c>
      <c r="R19" s="62">
        <f t="shared" si="1"/>
        <v>71954.099999999991</v>
      </c>
    </row>
    <row r="20" spans="1:18">
      <c r="A20" s="36" t="s">
        <v>16</v>
      </c>
      <c r="B20" s="25"/>
      <c r="C20" s="25"/>
      <c r="D20" s="25"/>
      <c r="E20" s="25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62">
        <f t="shared" si="1"/>
        <v>0</v>
      </c>
    </row>
    <row r="21" spans="1:18">
      <c r="A21" s="36" t="s">
        <v>17</v>
      </c>
      <c r="B21" s="25"/>
      <c r="C21" s="25"/>
      <c r="D21" s="25"/>
      <c r="E21" s="25"/>
      <c r="F21" s="12"/>
      <c r="G21" s="12"/>
      <c r="H21" s="12"/>
      <c r="I21" s="12">
        <v>4980</v>
      </c>
      <c r="J21" s="12">
        <v>37750</v>
      </c>
      <c r="K21" s="12">
        <v>94691</v>
      </c>
      <c r="L21" s="12"/>
      <c r="M21" s="12">
        <v>20450</v>
      </c>
      <c r="N21" s="12">
        <v>21208.71</v>
      </c>
      <c r="O21" s="12"/>
      <c r="P21" s="12">
        <v>6900</v>
      </c>
      <c r="Q21" s="12">
        <v>25226.42</v>
      </c>
      <c r="R21" s="62">
        <f t="shared" si="1"/>
        <v>211206.13</v>
      </c>
    </row>
    <row r="22" spans="1:18">
      <c r="A22" s="36" t="s">
        <v>18</v>
      </c>
      <c r="B22" s="25"/>
      <c r="C22" s="25"/>
      <c r="D22" s="25"/>
      <c r="E22" s="25"/>
      <c r="F22" s="12"/>
      <c r="G22" s="12"/>
      <c r="H22" s="12">
        <v>225657.32</v>
      </c>
      <c r="I22" s="12"/>
      <c r="J22" s="12"/>
      <c r="K22" s="12"/>
      <c r="L22" s="12">
        <v>225657.32</v>
      </c>
      <c r="M22" s="12"/>
      <c r="N22" s="12">
        <v>596860.28</v>
      </c>
      <c r="O22" s="12">
        <v>13882.7</v>
      </c>
      <c r="P22" s="12">
        <v>512552.41</v>
      </c>
      <c r="Q22" s="12"/>
      <c r="R22" s="62">
        <f t="shared" si="1"/>
        <v>1574610.03</v>
      </c>
    </row>
    <row r="23" spans="1:18">
      <c r="A23" s="36" t="s">
        <v>19</v>
      </c>
      <c r="B23" s="25"/>
      <c r="C23" s="25"/>
      <c r="D23" s="25"/>
      <c r="E23" s="2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>
        <v>59449.96</v>
      </c>
      <c r="Q23" s="12">
        <v>87157.93</v>
      </c>
      <c r="R23" s="62">
        <f t="shared" si="1"/>
        <v>146607.88999999998</v>
      </c>
    </row>
    <row r="24" spans="1:18" ht="30">
      <c r="A24" s="36" t="s">
        <v>20</v>
      </c>
      <c r="B24" s="25"/>
      <c r="C24" s="25"/>
      <c r="D24" s="25"/>
      <c r="E24" s="25"/>
      <c r="F24" s="12"/>
      <c r="G24" s="12">
        <v>188800.08</v>
      </c>
      <c r="H24" s="12">
        <v>73868</v>
      </c>
      <c r="I24" s="12">
        <v>880314.11</v>
      </c>
      <c r="J24" s="12">
        <v>534211.02</v>
      </c>
      <c r="K24" s="12">
        <v>423947.94</v>
      </c>
      <c r="L24" s="12">
        <v>290206.25</v>
      </c>
      <c r="M24" s="12">
        <v>500202.02</v>
      </c>
      <c r="N24" s="12">
        <v>-15413.16</v>
      </c>
      <c r="O24" s="12">
        <v>493296.09</v>
      </c>
      <c r="P24" s="12">
        <v>200010</v>
      </c>
      <c r="Q24" s="12">
        <v>365522.64</v>
      </c>
      <c r="R24" s="62">
        <f t="shared" si="1"/>
        <v>3934964.9899999998</v>
      </c>
    </row>
    <row r="25" spans="1:18">
      <c r="A25" s="36" t="s">
        <v>21</v>
      </c>
      <c r="B25" s="25"/>
      <c r="C25" s="25"/>
      <c r="D25" s="25"/>
      <c r="E25" s="25"/>
      <c r="F25" s="12">
        <v>22420</v>
      </c>
      <c r="G25" s="12">
        <v>11210</v>
      </c>
      <c r="H25" s="12"/>
      <c r="I25" s="12">
        <v>306320.74</v>
      </c>
      <c r="J25" s="12">
        <v>58940.480000000003</v>
      </c>
      <c r="K25" s="12">
        <v>223354.59</v>
      </c>
      <c r="L25" s="12"/>
      <c r="M25" s="12">
        <v>234222.97</v>
      </c>
      <c r="N25" s="12">
        <v>105165.37</v>
      </c>
      <c r="O25" s="12"/>
      <c r="P25" s="12">
        <v>74360</v>
      </c>
      <c r="Q25" s="12">
        <v>99852.93</v>
      </c>
      <c r="R25" s="62">
        <f t="shared" si="1"/>
        <v>1135847.0799999998</v>
      </c>
    </row>
    <row r="26" spans="1:18">
      <c r="A26" s="36" t="s">
        <v>22</v>
      </c>
      <c r="B26" s="25"/>
      <c r="C26" s="25"/>
      <c r="D26" s="25"/>
      <c r="E26" s="25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62">
        <f t="shared" si="1"/>
        <v>0</v>
      </c>
    </row>
    <row r="27" spans="1:18">
      <c r="A27" s="9" t="s">
        <v>23</v>
      </c>
      <c r="B27" s="24">
        <f t="shared" ref="B27:D27" si="3">SUM(B28:B36)</f>
        <v>0</v>
      </c>
      <c r="C27" s="24">
        <f t="shared" si="3"/>
        <v>0</v>
      </c>
      <c r="D27" s="24">
        <f t="shared" si="3"/>
        <v>0</v>
      </c>
      <c r="E27" s="24">
        <f>SUM(E28:E36)</f>
        <v>0</v>
      </c>
      <c r="F27" s="10">
        <v>14243466.77</v>
      </c>
      <c r="G27" s="10">
        <f>+G28+G29+G30+G31+G32+G33+G34+G35+G36</f>
        <v>8948897.3300000001</v>
      </c>
      <c r="H27" s="10">
        <f>+H28+H29+H30+H31+H32+H33+H34+H35+H36</f>
        <v>4627488.22</v>
      </c>
      <c r="I27" s="10">
        <f>+I28+I29+I30+I31+I32+I33+I34+I35+I36</f>
        <v>15924892.439999999</v>
      </c>
      <c r="J27" s="10">
        <f>+J28+J29+J30+J31+J32+J33+J34+J35+J36</f>
        <v>7049851.7300000004</v>
      </c>
      <c r="K27" s="10">
        <v>17373794.549999997</v>
      </c>
      <c r="L27" s="10">
        <f t="shared" ref="L27:R27" si="4">SUM(L28:L36)</f>
        <v>24800520.440000001</v>
      </c>
      <c r="M27" s="10">
        <f t="shared" si="4"/>
        <v>12802045.710000001</v>
      </c>
      <c r="N27" s="10">
        <f t="shared" si="4"/>
        <v>6392128.6999999993</v>
      </c>
      <c r="O27" s="10">
        <f t="shared" si="4"/>
        <v>14668664.040000001</v>
      </c>
      <c r="P27" s="10">
        <f t="shared" si="4"/>
        <v>2914894.42</v>
      </c>
      <c r="Q27" s="10">
        <f t="shared" si="4"/>
        <v>8120029.2000000002</v>
      </c>
      <c r="R27" s="10">
        <f t="shared" si="1"/>
        <v>137866673.55000001</v>
      </c>
    </row>
    <row r="28" spans="1:18">
      <c r="A28" s="36" t="s">
        <v>24</v>
      </c>
      <c r="B28" s="25"/>
      <c r="C28" s="25"/>
      <c r="D28" s="25"/>
      <c r="E28" s="25"/>
      <c r="F28" s="12">
        <v>14459.28</v>
      </c>
      <c r="G28" s="12">
        <v>55617.21</v>
      </c>
      <c r="H28" s="12">
        <v>903810</v>
      </c>
      <c r="I28" s="12">
        <v>372630.56</v>
      </c>
      <c r="J28" s="12">
        <v>1054427.26</v>
      </c>
      <c r="K28" s="12">
        <v>330475.65999999997</v>
      </c>
      <c r="L28" s="12">
        <v>4717784.96</v>
      </c>
      <c r="M28" s="12">
        <v>-2133383.09</v>
      </c>
      <c r="N28" s="12">
        <v>78045.34</v>
      </c>
      <c r="O28" s="12">
        <v>5145815.4400000004</v>
      </c>
      <c r="P28" s="12">
        <v>150762.51999999999</v>
      </c>
      <c r="Q28" s="12">
        <v>212444.85</v>
      </c>
      <c r="R28" s="62">
        <f t="shared" si="1"/>
        <v>10902889.99</v>
      </c>
    </row>
    <row r="29" spans="1:18">
      <c r="A29" s="36" t="s">
        <v>25</v>
      </c>
      <c r="B29" s="25"/>
      <c r="C29" s="25"/>
      <c r="D29" s="25"/>
      <c r="E29" s="25"/>
      <c r="F29" s="12"/>
      <c r="G29" s="12">
        <v>1793449</v>
      </c>
      <c r="H29" s="12"/>
      <c r="I29" s="12">
        <v>25544.639999999999</v>
      </c>
      <c r="J29" s="12">
        <v>6150</v>
      </c>
      <c r="K29" s="12">
        <v>530619.19999999995</v>
      </c>
      <c r="L29" s="12">
        <v>575486</v>
      </c>
      <c r="M29" s="12">
        <v>5849.1</v>
      </c>
      <c r="N29" s="12">
        <v>1255175</v>
      </c>
      <c r="O29" s="12"/>
      <c r="P29" s="12">
        <v>2655</v>
      </c>
      <c r="Q29" s="12"/>
      <c r="R29" s="62">
        <f t="shared" si="1"/>
        <v>4194927.9399999995</v>
      </c>
    </row>
    <row r="30" spans="1:18">
      <c r="A30" s="36" t="s">
        <v>26</v>
      </c>
      <c r="B30" s="25"/>
      <c r="C30" s="25"/>
      <c r="D30" s="25"/>
      <c r="E30" s="25"/>
      <c r="F30" s="12"/>
      <c r="G30" s="12"/>
      <c r="H30" s="12"/>
      <c r="I30" s="12">
        <v>1428017.19</v>
      </c>
      <c r="J30" s="12">
        <v>446969.72</v>
      </c>
      <c r="K30" s="12">
        <v>786262.83</v>
      </c>
      <c r="L30" s="12">
        <v>1767994</v>
      </c>
      <c r="M30" s="12">
        <v>126858.26</v>
      </c>
      <c r="N30" s="12"/>
      <c r="O30" s="12">
        <v>846773.9</v>
      </c>
      <c r="P30" s="12">
        <v>701922.05</v>
      </c>
      <c r="Q30" s="12">
        <v>6195</v>
      </c>
      <c r="R30" s="62">
        <f t="shared" si="1"/>
        <v>6110992.9500000002</v>
      </c>
    </row>
    <row r="31" spans="1:18">
      <c r="A31" s="36" t="s">
        <v>27</v>
      </c>
      <c r="B31" s="25"/>
      <c r="C31" s="25"/>
      <c r="D31" s="25"/>
      <c r="E31" s="25"/>
      <c r="F31" s="12">
        <v>2833438.4</v>
      </c>
      <c r="G31" s="12">
        <v>1751211.36</v>
      </c>
      <c r="H31" s="12">
        <v>358800</v>
      </c>
      <c r="I31" s="12">
        <v>3542944.42</v>
      </c>
      <c r="J31" s="12">
        <v>510430.35</v>
      </c>
      <c r="K31" s="12">
        <v>7089481.7199999997</v>
      </c>
      <c r="L31" s="12">
        <v>3825809.84</v>
      </c>
      <c r="M31" s="12">
        <v>1855688.77</v>
      </c>
      <c r="N31" s="12">
        <v>1993081.91</v>
      </c>
      <c r="O31" s="12">
        <v>442427.5</v>
      </c>
      <c r="P31" s="12">
        <v>88295.07</v>
      </c>
      <c r="Q31" s="12">
        <v>581243.87</v>
      </c>
      <c r="R31" s="62">
        <f t="shared" si="1"/>
        <v>24872853.210000001</v>
      </c>
    </row>
    <row r="32" spans="1:18">
      <c r="A32" s="36" t="s">
        <v>28</v>
      </c>
      <c r="B32" s="25"/>
      <c r="C32" s="25"/>
      <c r="D32" s="25"/>
      <c r="E32" s="25"/>
      <c r="F32" s="12"/>
      <c r="G32" s="12"/>
      <c r="H32" s="12">
        <v>7681.8</v>
      </c>
      <c r="I32" s="12">
        <v>73406.62</v>
      </c>
      <c r="J32" s="12">
        <v>273777.7</v>
      </c>
      <c r="K32" s="12">
        <v>159690.6</v>
      </c>
      <c r="L32" s="12">
        <v>363214.62</v>
      </c>
      <c r="M32" s="12">
        <v>1426694.52</v>
      </c>
      <c r="N32" s="12">
        <v>163067.26999999999</v>
      </c>
      <c r="O32" s="12">
        <v>1642970.17</v>
      </c>
      <c r="P32" s="12">
        <v>120184.81</v>
      </c>
      <c r="Q32" s="12">
        <v>222686.8</v>
      </c>
      <c r="R32" s="62">
        <f t="shared" si="1"/>
        <v>4453374.9099999992</v>
      </c>
    </row>
    <row r="33" spans="1:18">
      <c r="A33" s="36" t="s">
        <v>29</v>
      </c>
      <c r="B33" s="25"/>
      <c r="C33" s="25"/>
      <c r="D33" s="25"/>
      <c r="E33" s="25"/>
      <c r="F33" s="12"/>
      <c r="G33" s="12"/>
      <c r="H33" s="12">
        <v>216609.06</v>
      </c>
      <c r="I33" s="12">
        <v>788916.49</v>
      </c>
      <c r="J33" s="12">
        <v>957933.66</v>
      </c>
      <c r="K33" s="12">
        <v>645090.78</v>
      </c>
      <c r="L33" s="12">
        <v>1220865.03</v>
      </c>
      <c r="M33" s="12">
        <v>-131770.74</v>
      </c>
      <c r="N33" s="12">
        <v>322811.44</v>
      </c>
      <c r="O33" s="12">
        <v>672526.03</v>
      </c>
      <c r="P33" s="12">
        <v>10286.98</v>
      </c>
      <c r="Q33" s="12">
        <v>1067716.51</v>
      </c>
      <c r="R33" s="62">
        <f t="shared" si="1"/>
        <v>5770985.2400000002</v>
      </c>
    </row>
    <row r="34" spans="1:18" ht="30">
      <c r="A34" s="36" t="s">
        <v>30</v>
      </c>
      <c r="B34" s="25"/>
      <c r="C34" s="25"/>
      <c r="D34" s="25"/>
      <c r="E34" s="25"/>
      <c r="F34" s="12">
        <v>6566760.4000000004</v>
      </c>
      <c r="G34" s="12">
        <v>2903596.48</v>
      </c>
      <c r="H34" s="12">
        <v>2536706.2200000002</v>
      </c>
      <c r="I34" s="12">
        <v>4421276.6900000004</v>
      </c>
      <c r="J34" s="12">
        <v>1231631.76</v>
      </c>
      <c r="K34" s="12">
        <v>4691523.93</v>
      </c>
      <c r="L34" s="12">
        <v>5806796.7599999998</v>
      </c>
      <c r="M34" s="12">
        <v>10235834.01</v>
      </c>
      <c r="N34" s="12">
        <v>778393.18</v>
      </c>
      <c r="O34" s="12">
        <v>2052944.67</v>
      </c>
      <c r="P34" s="12">
        <v>334032.27</v>
      </c>
      <c r="Q34" s="12">
        <v>2456072.75</v>
      </c>
      <c r="R34" s="62">
        <f t="shared" si="1"/>
        <v>44015569.120000005</v>
      </c>
    </row>
    <row r="35" spans="1:18" ht="30">
      <c r="A35" s="36" t="s">
        <v>31</v>
      </c>
      <c r="B35" s="25"/>
      <c r="C35" s="25"/>
      <c r="D35" s="25"/>
      <c r="E35" s="25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62">
        <f t="shared" si="1"/>
        <v>0</v>
      </c>
    </row>
    <row r="36" spans="1:18">
      <c r="A36" s="36" t="s">
        <v>32</v>
      </c>
      <c r="B36" s="25"/>
      <c r="C36" s="25"/>
      <c r="D36" s="25"/>
      <c r="E36" s="25"/>
      <c r="F36" s="12">
        <v>4828808.6900000004</v>
      </c>
      <c r="G36" s="12">
        <v>2445023.2799999998</v>
      </c>
      <c r="H36" s="12">
        <v>603881.14</v>
      </c>
      <c r="I36" s="12">
        <v>5272155.83</v>
      </c>
      <c r="J36" s="12">
        <v>2568531.2799999998</v>
      </c>
      <c r="K36" s="12">
        <v>3140649.83</v>
      </c>
      <c r="L36" s="12">
        <v>6522569.2300000004</v>
      </c>
      <c r="M36" s="12">
        <v>1416274.88</v>
      </c>
      <c r="N36" s="12">
        <v>1801554.56</v>
      </c>
      <c r="O36" s="12">
        <v>3865206.33</v>
      </c>
      <c r="P36" s="12">
        <v>1506755.72</v>
      </c>
      <c r="Q36" s="12">
        <v>3573669.42</v>
      </c>
      <c r="R36" s="62">
        <f t="shared" si="1"/>
        <v>37545080.189999998</v>
      </c>
    </row>
    <row r="37" spans="1:18">
      <c r="A37" s="9" t="s">
        <v>33</v>
      </c>
      <c r="B37" s="24">
        <f t="shared" ref="B37:E37" si="5">SUM(B38:B44)</f>
        <v>0</v>
      </c>
      <c r="C37" s="24">
        <f t="shared" si="5"/>
        <v>0</v>
      </c>
      <c r="D37" s="24">
        <f t="shared" si="5"/>
        <v>0</v>
      </c>
      <c r="E37" s="24">
        <f t="shared" si="5"/>
        <v>0</v>
      </c>
      <c r="F37" s="10">
        <v>0</v>
      </c>
      <c r="G37" s="10">
        <v>0</v>
      </c>
      <c r="H37" s="10">
        <v>0</v>
      </c>
      <c r="I37" s="10">
        <f>+I38+I39+I40+I41+I42+I43+I44</f>
        <v>80000</v>
      </c>
      <c r="J37" s="10">
        <f>+J38+J39+J40+J41+J42+J43+J44</f>
        <v>30000</v>
      </c>
      <c r="K37" s="10">
        <v>50000</v>
      </c>
      <c r="L37" s="10">
        <f>SUM(L38:L44)</f>
        <v>0</v>
      </c>
      <c r="M37" s="10">
        <f>SUM(M38:M44)</f>
        <v>137980</v>
      </c>
      <c r="N37" s="10">
        <f>SUM(N38:N44)</f>
        <v>40000</v>
      </c>
      <c r="O37" s="10">
        <f>SUM(O38:O44)</f>
        <v>0</v>
      </c>
      <c r="P37" s="10">
        <f>SUM(P38:P44)</f>
        <v>96500</v>
      </c>
      <c r="Q37" s="10">
        <f>+Q38+Q39+Q40+Q41+Q42+Q43+Q44</f>
        <v>75000</v>
      </c>
      <c r="R37" s="10">
        <f t="shared" si="1"/>
        <v>509480</v>
      </c>
    </row>
    <row r="38" spans="1:18">
      <c r="A38" s="36" t="s">
        <v>34</v>
      </c>
      <c r="B38" s="25"/>
      <c r="C38" s="25"/>
      <c r="D38" s="25"/>
      <c r="E38" s="25"/>
      <c r="F38" s="12"/>
      <c r="G38" s="12"/>
      <c r="H38" s="12"/>
      <c r="I38" s="12">
        <v>80000</v>
      </c>
      <c r="J38" s="12">
        <v>30000</v>
      </c>
      <c r="K38" s="12">
        <v>50000</v>
      </c>
      <c r="L38" s="12"/>
      <c r="M38" s="12">
        <v>137980</v>
      </c>
      <c r="N38" s="12">
        <v>40000</v>
      </c>
      <c r="O38" s="12"/>
      <c r="P38" s="12">
        <v>96500</v>
      </c>
      <c r="Q38" s="12">
        <v>75000</v>
      </c>
      <c r="R38" s="62">
        <f t="shared" si="1"/>
        <v>509480</v>
      </c>
    </row>
    <row r="39" spans="1:18" ht="30">
      <c r="A39" s="36" t="s">
        <v>35</v>
      </c>
      <c r="B39" s="25"/>
      <c r="C39" s="25"/>
      <c r="D39" s="25"/>
      <c r="E39" s="25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62">
        <f t="shared" si="1"/>
        <v>0</v>
      </c>
    </row>
    <row r="40" spans="1:18" ht="30">
      <c r="A40" s="36" t="s">
        <v>36</v>
      </c>
      <c r="B40" s="25"/>
      <c r="C40" s="25"/>
      <c r="D40" s="25"/>
      <c r="E40" s="25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62">
        <f t="shared" si="1"/>
        <v>0</v>
      </c>
    </row>
    <row r="41" spans="1:18" ht="30">
      <c r="A41" s="36" t="s">
        <v>37</v>
      </c>
      <c r="B41" s="25"/>
      <c r="C41" s="25"/>
      <c r="D41" s="25"/>
      <c r="E41" s="2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62">
        <f t="shared" si="1"/>
        <v>0</v>
      </c>
    </row>
    <row r="42" spans="1:18" ht="30">
      <c r="A42" s="36" t="s">
        <v>38</v>
      </c>
      <c r="B42" s="25"/>
      <c r="C42" s="25"/>
      <c r="D42" s="25"/>
      <c r="E42" s="25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62">
        <f t="shared" si="1"/>
        <v>0</v>
      </c>
    </row>
    <row r="43" spans="1:18">
      <c r="A43" s="36" t="s">
        <v>39</v>
      </c>
      <c r="B43" s="25"/>
      <c r="C43" s="25"/>
      <c r="D43" s="25"/>
      <c r="E43" s="25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62">
        <f t="shared" si="1"/>
        <v>0</v>
      </c>
    </row>
    <row r="44" spans="1:18" ht="30">
      <c r="A44" s="36" t="s">
        <v>40</v>
      </c>
      <c r="B44" s="25"/>
      <c r="C44" s="25"/>
      <c r="D44" s="25"/>
      <c r="E44" s="25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62">
        <f t="shared" si="1"/>
        <v>0</v>
      </c>
    </row>
    <row r="45" spans="1:18">
      <c r="A45" s="9" t="s">
        <v>41</v>
      </c>
      <c r="B45" s="24">
        <f t="shared" ref="B45:E45" si="6">SUM(B46:B52)</f>
        <v>0</v>
      </c>
      <c r="C45" s="24">
        <f t="shared" si="6"/>
        <v>0</v>
      </c>
      <c r="D45" s="24">
        <f t="shared" si="6"/>
        <v>0</v>
      </c>
      <c r="E45" s="24">
        <f t="shared" si="6"/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f>SUM(L46:L52)</f>
        <v>0</v>
      </c>
      <c r="M45" s="10">
        <f>SUM(M46:M52)</f>
        <v>0</v>
      </c>
      <c r="N45" s="10">
        <f>SUM(N46:N52)</f>
        <v>0</v>
      </c>
      <c r="O45" s="10">
        <f>SUM(O46:O52)</f>
        <v>0</v>
      </c>
      <c r="P45" s="10">
        <f>SUM(P46:P52)</f>
        <v>0</v>
      </c>
      <c r="Q45" s="10">
        <v>0</v>
      </c>
      <c r="R45" s="10">
        <f t="shared" si="1"/>
        <v>0</v>
      </c>
    </row>
    <row r="46" spans="1:18">
      <c r="A46" s="36" t="s">
        <v>42</v>
      </c>
      <c r="B46" s="25"/>
      <c r="C46" s="25"/>
      <c r="D46" s="25"/>
      <c r="E46" s="25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62">
        <f t="shared" si="1"/>
        <v>0</v>
      </c>
    </row>
    <row r="47" spans="1:18" ht="30">
      <c r="A47" s="36" t="s">
        <v>43</v>
      </c>
      <c r="B47" s="25"/>
      <c r="C47" s="25"/>
      <c r="D47" s="25"/>
      <c r="E47" s="25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62">
        <f t="shared" si="1"/>
        <v>0</v>
      </c>
    </row>
    <row r="48" spans="1:18" ht="30">
      <c r="A48" s="36" t="s">
        <v>44</v>
      </c>
      <c r="B48" s="25"/>
      <c r="C48" s="25"/>
      <c r="D48" s="25"/>
      <c r="E48" s="25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62">
        <f t="shared" si="1"/>
        <v>0</v>
      </c>
    </row>
    <row r="49" spans="1:18" ht="30">
      <c r="A49" s="36" t="s">
        <v>45</v>
      </c>
      <c r="B49" s="25"/>
      <c r="C49" s="25"/>
      <c r="D49" s="25"/>
      <c r="E49" s="25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62">
        <f t="shared" si="1"/>
        <v>0</v>
      </c>
    </row>
    <row r="50" spans="1:18" ht="30">
      <c r="A50" s="36" t="s">
        <v>46</v>
      </c>
      <c r="B50" s="25"/>
      <c r="C50" s="25"/>
      <c r="D50" s="25"/>
      <c r="E50" s="25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62">
        <f t="shared" si="1"/>
        <v>0</v>
      </c>
    </row>
    <row r="51" spans="1:18">
      <c r="A51" s="36" t="s">
        <v>47</v>
      </c>
      <c r="B51" s="25"/>
      <c r="C51" s="25"/>
      <c r="D51" s="25"/>
      <c r="E51" s="25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62">
        <f t="shared" si="1"/>
        <v>0</v>
      </c>
    </row>
    <row r="52" spans="1:18" ht="30">
      <c r="A52" s="36" t="s">
        <v>48</v>
      </c>
      <c r="B52" s="25"/>
      <c r="C52" s="25"/>
      <c r="D52" s="25"/>
      <c r="E52" s="25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62">
        <f t="shared" si="1"/>
        <v>0</v>
      </c>
    </row>
    <row r="53" spans="1:18">
      <c r="A53" s="9" t="s">
        <v>49</v>
      </c>
      <c r="B53" s="24">
        <f t="shared" ref="B53:E53" si="7">SUM(B54:B62)</f>
        <v>0</v>
      </c>
      <c r="C53" s="24">
        <f t="shared" si="7"/>
        <v>0</v>
      </c>
      <c r="D53" s="24">
        <f t="shared" si="7"/>
        <v>0</v>
      </c>
      <c r="E53" s="24">
        <f t="shared" si="7"/>
        <v>0</v>
      </c>
      <c r="F53" s="10">
        <v>0</v>
      </c>
      <c r="G53" s="10">
        <v>0</v>
      </c>
      <c r="H53" s="10">
        <f>+H54+H55+H56+H57+H58+H59+H60+H61+H62</f>
        <v>502621.28</v>
      </c>
      <c r="I53" s="10">
        <f>+I54+I55+I56+I57+I58+I59+I60+I61+I62</f>
        <v>129417.96</v>
      </c>
      <c r="J53" s="10">
        <f>+J54+J55+J56+J57+J58+J59+J60+J61+J62</f>
        <v>609815.78</v>
      </c>
      <c r="K53" s="10">
        <v>756947.2</v>
      </c>
      <c r="L53" s="10">
        <f>SUM(L54:L62)</f>
        <v>2150286.7000000002</v>
      </c>
      <c r="M53" s="10">
        <f>SUM(M54:M62)</f>
        <v>139446.5</v>
      </c>
      <c r="N53" s="10">
        <f>SUM(N54:N62)</f>
        <v>567988.67999999993</v>
      </c>
      <c r="O53" s="10">
        <f>SUM(O54:O62)</f>
        <v>413161.66000000003</v>
      </c>
      <c r="P53" s="10">
        <f>SUM(P54:P62)</f>
        <v>867603.65000000014</v>
      </c>
      <c r="Q53" s="10">
        <f>+Q54+Q55+Q56+Q57+Q58+Q59+Q60+Q61+Q62</f>
        <v>3157049.5</v>
      </c>
      <c r="R53" s="10">
        <f t="shared" si="1"/>
        <v>9294338.9100000001</v>
      </c>
    </row>
    <row r="54" spans="1:18">
      <c r="A54" s="36" t="s">
        <v>50</v>
      </c>
      <c r="B54" s="25"/>
      <c r="C54" s="25"/>
      <c r="D54" s="25"/>
      <c r="E54" s="25"/>
      <c r="F54" s="12"/>
      <c r="G54" s="12"/>
      <c r="H54" s="12">
        <v>229764.88</v>
      </c>
      <c r="I54" s="12">
        <v>84920.16</v>
      </c>
      <c r="J54" s="12">
        <v>223394.78</v>
      </c>
      <c r="K54" s="12">
        <v>756947.2</v>
      </c>
      <c r="L54" s="12">
        <v>1194891.6000000001</v>
      </c>
      <c r="M54" s="12"/>
      <c r="N54" s="12">
        <v>469050</v>
      </c>
      <c r="O54" s="12">
        <v>193770.16</v>
      </c>
      <c r="P54" s="12"/>
      <c r="Q54" s="12">
        <v>913422.95</v>
      </c>
      <c r="R54" s="62">
        <f t="shared" si="1"/>
        <v>4066161.7300000004</v>
      </c>
    </row>
    <row r="55" spans="1:18">
      <c r="A55" s="36" t="s">
        <v>51</v>
      </c>
      <c r="B55" s="25"/>
      <c r="C55" s="25"/>
      <c r="D55" s="25"/>
      <c r="E55" s="25"/>
      <c r="F55" s="12"/>
      <c r="G55" s="12"/>
      <c r="H55" s="12"/>
      <c r="I55" s="12">
        <v>44497.8</v>
      </c>
      <c r="J55" s="12"/>
      <c r="K55" s="12"/>
      <c r="L55" s="12"/>
      <c r="M55" s="12"/>
      <c r="N55" s="12">
        <v>98938.68</v>
      </c>
      <c r="O55" s="12"/>
      <c r="P55" s="12"/>
      <c r="Q55" s="12"/>
      <c r="R55" s="62">
        <f t="shared" si="1"/>
        <v>143436.47999999998</v>
      </c>
    </row>
    <row r="56" spans="1:18">
      <c r="A56" s="36" t="s">
        <v>52</v>
      </c>
      <c r="B56" s="25"/>
      <c r="C56" s="25"/>
      <c r="D56" s="25"/>
      <c r="E56" s="25"/>
      <c r="F56" s="12"/>
      <c r="G56" s="12"/>
      <c r="H56" s="12"/>
      <c r="I56" s="12"/>
      <c r="J56" s="12">
        <v>121500</v>
      </c>
      <c r="K56" s="12"/>
      <c r="L56" s="12">
        <v>133000</v>
      </c>
      <c r="M56" s="12"/>
      <c r="N56" s="12"/>
      <c r="O56" s="12">
        <v>58528</v>
      </c>
      <c r="P56" s="12">
        <v>470692</v>
      </c>
      <c r="Q56" s="12">
        <v>457566.12</v>
      </c>
      <c r="R56" s="62">
        <f t="shared" si="1"/>
        <v>1241286.1200000001</v>
      </c>
    </row>
    <row r="57" spans="1:18">
      <c r="A57" s="36" t="s">
        <v>53</v>
      </c>
      <c r="B57" s="25"/>
      <c r="C57" s="25"/>
      <c r="D57" s="25"/>
      <c r="E57" s="25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62">
        <f t="shared" si="1"/>
        <v>0</v>
      </c>
    </row>
    <row r="58" spans="1:18">
      <c r="A58" s="36" t="s">
        <v>54</v>
      </c>
      <c r="B58" s="25"/>
      <c r="C58" s="25"/>
      <c r="D58" s="25"/>
      <c r="E58" s="25"/>
      <c r="F58" s="12"/>
      <c r="G58" s="12"/>
      <c r="H58" s="12">
        <v>272856.40000000002</v>
      </c>
      <c r="I58" s="12"/>
      <c r="J58" s="12">
        <v>264921</v>
      </c>
      <c r="K58" s="12"/>
      <c r="L58" s="12">
        <v>822395.1</v>
      </c>
      <c r="M58" s="12"/>
      <c r="N58" s="12"/>
      <c r="O58" s="12">
        <v>160863.5</v>
      </c>
      <c r="P58" s="12">
        <v>327600.08</v>
      </c>
      <c r="Q58" s="12">
        <v>859900</v>
      </c>
      <c r="R58" s="62">
        <f t="shared" si="1"/>
        <v>2708536.08</v>
      </c>
    </row>
    <row r="59" spans="1:18">
      <c r="A59" s="36" t="s">
        <v>55</v>
      </c>
      <c r="B59" s="25"/>
      <c r="C59" s="25"/>
      <c r="D59" s="25"/>
      <c r="E59" s="25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>
        <v>35931</v>
      </c>
      <c r="R59" s="62">
        <f t="shared" si="1"/>
        <v>35931</v>
      </c>
    </row>
    <row r="60" spans="1:18">
      <c r="A60" s="36" t="s">
        <v>56</v>
      </c>
      <c r="B60" s="25"/>
      <c r="C60" s="25"/>
      <c r="D60" s="25"/>
      <c r="E60" s="25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62">
        <f t="shared" si="1"/>
        <v>0</v>
      </c>
    </row>
    <row r="61" spans="1:18">
      <c r="A61" s="36" t="s">
        <v>57</v>
      </c>
      <c r="B61" s="25"/>
      <c r="C61" s="25"/>
      <c r="D61" s="25"/>
      <c r="E61" s="25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>
        <v>69311.570000000007</v>
      </c>
      <c r="Q61" s="12"/>
      <c r="R61" s="62">
        <f t="shared" si="1"/>
        <v>69311.570000000007</v>
      </c>
    </row>
    <row r="62" spans="1:18" ht="30">
      <c r="A62" s="36" t="s">
        <v>58</v>
      </c>
      <c r="B62" s="25"/>
      <c r="C62" s="25"/>
      <c r="D62" s="25"/>
      <c r="E62" s="25"/>
      <c r="F62" s="12"/>
      <c r="G62" s="12"/>
      <c r="H62" s="12"/>
      <c r="I62" s="12"/>
      <c r="J62" s="12"/>
      <c r="K62" s="12"/>
      <c r="L62" s="12"/>
      <c r="M62" s="12">
        <v>139446.5</v>
      </c>
      <c r="N62" s="12"/>
      <c r="O62" s="12"/>
      <c r="P62" s="12"/>
      <c r="Q62" s="12">
        <v>890229.43</v>
      </c>
      <c r="R62" s="62">
        <f t="shared" si="1"/>
        <v>1029675.93</v>
      </c>
    </row>
    <row r="63" spans="1:18">
      <c r="A63" s="9" t="s">
        <v>59</v>
      </c>
      <c r="B63" s="24">
        <f t="shared" ref="B63:E63" si="8">SUM(B64:B67)</f>
        <v>0</v>
      </c>
      <c r="C63" s="24">
        <f t="shared" si="8"/>
        <v>0</v>
      </c>
      <c r="D63" s="24">
        <f t="shared" si="8"/>
        <v>0</v>
      </c>
      <c r="E63" s="24">
        <f t="shared" si="8"/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>SUM(L64:L67)</f>
        <v>0</v>
      </c>
      <c r="M63" s="10">
        <f>SUM(M64:M67)</f>
        <v>0</v>
      </c>
      <c r="N63" s="10">
        <f>SUM(N64:N67)</f>
        <v>0</v>
      </c>
      <c r="O63" s="10">
        <f>SUM(O64:O67)</f>
        <v>0</v>
      </c>
      <c r="P63" s="10">
        <f>SUM(P64:P67)</f>
        <v>0</v>
      </c>
      <c r="Q63" s="10">
        <v>0</v>
      </c>
      <c r="R63" s="10">
        <f t="shared" si="1"/>
        <v>0</v>
      </c>
    </row>
    <row r="64" spans="1:18">
      <c r="A64" s="36" t="s">
        <v>60</v>
      </c>
      <c r="B64" s="25"/>
      <c r="C64" s="25"/>
      <c r="D64" s="25"/>
      <c r="E64" s="25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62">
        <f t="shared" si="1"/>
        <v>0</v>
      </c>
    </row>
    <row r="65" spans="1:18">
      <c r="A65" s="36" t="s">
        <v>61</v>
      </c>
      <c r="B65" s="25"/>
      <c r="C65" s="25"/>
      <c r="D65" s="25"/>
      <c r="E65" s="25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62">
        <f t="shared" si="1"/>
        <v>0</v>
      </c>
    </row>
    <row r="66" spans="1:18">
      <c r="A66" s="36" t="s">
        <v>62</v>
      </c>
      <c r="B66" s="25"/>
      <c r="C66" s="25"/>
      <c r="D66" s="25"/>
      <c r="E66" s="25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62">
        <f t="shared" si="1"/>
        <v>0</v>
      </c>
    </row>
    <row r="67" spans="1:18" ht="30">
      <c r="A67" s="36" t="s">
        <v>63</v>
      </c>
      <c r="B67" s="25"/>
      <c r="C67" s="25"/>
      <c r="D67" s="25"/>
      <c r="E67" s="25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62">
        <f t="shared" si="1"/>
        <v>0</v>
      </c>
    </row>
    <row r="68" spans="1:18">
      <c r="A68" s="9" t="s">
        <v>64</v>
      </c>
      <c r="B68" s="24">
        <f t="shared" ref="B68:E68" si="9">SUM(B69:B70)</f>
        <v>0</v>
      </c>
      <c r="C68" s="24">
        <f t="shared" si="9"/>
        <v>0</v>
      </c>
      <c r="D68" s="24">
        <f t="shared" si="9"/>
        <v>0</v>
      </c>
      <c r="E68" s="24">
        <f t="shared" si="9"/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f t="shared" si="1"/>
        <v>0</v>
      </c>
    </row>
    <row r="69" spans="1:18">
      <c r="A69" s="36" t="s">
        <v>65</v>
      </c>
      <c r="B69" s="25"/>
      <c r="C69" s="25"/>
      <c r="D69" s="25"/>
      <c r="E69" s="25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62">
        <f t="shared" si="1"/>
        <v>0</v>
      </c>
    </row>
    <row r="70" spans="1:18" ht="30">
      <c r="A70" s="36" t="s">
        <v>66</v>
      </c>
      <c r="B70" s="25"/>
      <c r="C70" s="25"/>
      <c r="D70" s="25"/>
      <c r="E70" s="25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62">
        <f t="shared" si="1"/>
        <v>0</v>
      </c>
    </row>
    <row r="71" spans="1:18">
      <c r="A71" s="9" t="s">
        <v>67</v>
      </c>
      <c r="B71" s="24">
        <f t="shared" ref="B71:E71" si="10">SUM(B72:B74)</f>
        <v>0</v>
      </c>
      <c r="C71" s="24">
        <f t="shared" si="10"/>
        <v>0</v>
      </c>
      <c r="D71" s="24">
        <f t="shared" si="10"/>
        <v>0</v>
      </c>
      <c r="E71" s="24">
        <f t="shared" si="10"/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f t="shared" si="1"/>
        <v>0</v>
      </c>
    </row>
    <row r="72" spans="1:18">
      <c r="A72" s="36" t="s">
        <v>68</v>
      </c>
      <c r="B72" s="25"/>
      <c r="C72" s="25"/>
      <c r="D72" s="25"/>
      <c r="E72" s="25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62">
        <f t="shared" si="1"/>
        <v>0</v>
      </c>
    </row>
    <row r="73" spans="1:18">
      <c r="A73" s="36" t="s">
        <v>69</v>
      </c>
      <c r="B73" s="25"/>
      <c r="C73" s="25"/>
      <c r="D73" s="25"/>
      <c r="E73" s="25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62">
        <f t="shared" si="1"/>
        <v>0</v>
      </c>
    </row>
    <row r="74" spans="1:18" ht="30">
      <c r="A74" s="36" t="s">
        <v>70</v>
      </c>
      <c r="B74" s="25"/>
      <c r="C74" s="25"/>
      <c r="D74" s="25"/>
      <c r="E74" s="25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62">
        <f t="shared" si="1"/>
        <v>0</v>
      </c>
    </row>
    <row r="75" spans="1:18">
      <c r="A75" s="13" t="s">
        <v>71</v>
      </c>
      <c r="B75" s="26">
        <f t="shared" ref="B75:E75" si="11">B11+B17+B27+B37+B45+B53+B63+B68+B71</f>
        <v>0</v>
      </c>
      <c r="C75" s="26">
        <f t="shared" si="11"/>
        <v>0</v>
      </c>
      <c r="D75" s="26">
        <f t="shared" si="11"/>
        <v>0</v>
      </c>
      <c r="E75" s="26">
        <f t="shared" si="11"/>
        <v>0</v>
      </c>
      <c r="F75" s="14">
        <v>20142717.460000001</v>
      </c>
      <c r="G75" s="14">
        <f>+G11+G17+G27+G37+G45+G53+G63+G68+G71</f>
        <v>17066008.079999998</v>
      </c>
      <c r="H75" s="14">
        <f>+H11+H17+H27+H37+H45+H53+H63+H68+H71</f>
        <v>11794617.879999999</v>
      </c>
      <c r="I75" s="14">
        <f>+I11+I17+I27+I37+I45+I53+I63+I68+I71</f>
        <v>43361081.079999998</v>
      </c>
      <c r="J75" s="14">
        <f>+J11+J17+J27+J37+J45+J53+J63+J68+J71</f>
        <v>10186135.27</v>
      </c>
      <c r="K75" s="14">
        <v>22005127.329999994</v>
      </c>
      <c r="L75" s="14">
        <f t="shared" ref="L75:Q75" si="12">+L11+L17+L27+L37+L45+L53+L63+L68+L71</f>
        <v>28495011.809999999</v>
      </c>
      <c r="M75" s="14">
        <f t="shared" si="12"/>
        <v>15763345.4</v>
      </c>
      <c r="N75" s="14">
        <f t="shared" si="12"/>
        <v>11188927.349999998</v>
      </c>
      <c r="O75" s="14">
        <f t="shared" si="12"/>
        <v>27522363.529999997</v>
      </c>
      <c r="P75" s="14">
        <f t="shared" si="12"/>
        <v>18541236.640000001</v>
      </c>
      <c r="Q75" s="14">
        <f t="shared" si="12"/>
        <v>19708770.199999999</v>
      </c>
      <c r="R75" s="10">
        <f t="shared" si="1"/>
        <v>245775342.02999997</v>
      </c>
    </row>
    <row r="76" spans="1:18">
      <c r="A76" s="7" t="s">
        <v>72</v>
      </c>
      <c r="B76" s="27"/>
      <c r="C76" s="27"/>
      <c r="D76" s="27"/>
      <c r="E76" s="27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17"/>
      <c r="R76" s="62">
        <f t="shared" ref="R76:R86" si="13">SUM(F76:Q76)</f>
        <v>0</v>
      </c>
    </row>
    <row r="77" spans="1:18">
      <c r="A77" s="7" t="s">
        <v>73</v>
      </c>
      <c r="B77" s="28"/>
      <c r="C77" s="28"/>
      <c r="D77" s="28"/>
      <c r="E77" s="28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8"/>
      <c r="R77" s="62">
        <f t="shared" si="13"/>
        <v>0</v>
      </c>
    </row>
    <row r="78" spans="1:18">
      <c r="A78" s="36" t="s">
        <v>74</v>
      </c>
      <c r="B78" s="28"/>
      <c r="C78" s="28"/>
      <c r="D78" s="28"/>
      <c r="E78" s="28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8"/>
      <c r="R78" s="62">
        <f t="shared" si="13"/>
        <v>0</v>
      </c>
    </row>
    <row r="79" spans="1:18">
      <c r="A79" s="36" t="s">
        <v>75</v>
      </c>
      <c r="B79" s="28"/>
      <c r="C79" s="28"/>
      <c r="D79" s="28"/>
      <c r="E79" s="28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8"/>
      <c r="R79" s="62">
        <f t="shared" si="13"/>
        <v>0</v>
      </c>
    </row>
    <row r="80" spans="1:18">
      <c r="A80" s="7" t="s">
        <v>76</v>
      </c>
      <c r="B80" s="28"/>
      <c r="C80" s="28"/>
      <c r="D80" s="28"/>
      <c r="E80" s="28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8"/>
      <c r="R80" s="62">
        <f t="shared" si="13"/>
        <v>0</v>
      </c>
    </row>
    <row r="81" spans="1:18">
      <c r="A81" s="36" t="s">
        <v>77</v>
      </c>
      <c r="B81" s="28"/>
      <c r="C81" s="28"/>
      <c r="D81" s="28"/>
      <c r="E81" s="28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8"/>
      <c r="R81" s="62">
        <f t="shared" si="13"/>
        <v>0</v>
      </c>
    </row>
    <row r="82" spans="1:18">
      <c r="A82" s="36" t="s">
        <v>78</v>
      </c>
      <c r="B82" s="28"/>
      <c r="C82" s="28"/>
      <c r="D82" s="28"/>
      <c r="E82" s="28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8"/>
      <c r="R82" s="62">
        <f t="shared" si="13"/>
        <v>0</v>
      </c>
    </row>
    <row r="83" spans="1:18">
      <c r="A83" s="7" t="s">
        <v>79</v>
      </c>
      <c r="B83" s="28"/>
      <c r="C83" s="28"/>
      <c r="D83" s="28"/>
      <c r="E83" s="28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8"/>
      <c r="R83" s="62">
        <f t="shared" si="13"/>
        <v>0</v>
      </c>
    </row>
    <row r="84" spans="1:18">
      <c r="A84" s="36" t="s">
        <v>80</v>
      </c>
      <c r="B84" s="28"/>
      <c r="C84" s="28"/>
      <c r="D84" s="28"/>
      <c r="E84" s="28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8"/>
      <c r="R84" s="62">
        <f t="shared" si="13"/>
        <v>0</v>
      </c>
    </row>
    <row r="85" spans="1:18">
      <c r="A85" s="13" t="s">
        <v>81</v>
      </c>
      <c r="B85" s="29"/>
      <c r="C85" s="29"/>
      <c r="D85" s="29"/>
      <c r="E85" s="29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14"/>
      <c r="R85" s="10">
        <f t="shared" si="13"/>
        <v>0</v>
      </c>
    </row>
    <row r="86" spans="1:18">
      <c r="A86" s="37"/>
      <c r="B86" s="28"/>
      <c r="C86" s="28"/>
      <c r="D86" s="28"/>
      <c r="E86" s="28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8"/>
      <c r="R86" s="62">
        <f t="shared" si="13"/>
        <v>0</v>
      </c>
    </row>
    <row r="87" spans="1:18" ht="15.75">
      <c r="A87" s="16" t="s">
        <v>82</v>
      </c>
      <c r="B87" s="30"/>
      <c r="C87" s="30"/>
      <c r="D87" s="30"/>
      <c r="E87" s="3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19"/>
      <c r="R87" s="19"/>
    </row>
    <row r="89" spans="1:18" ht="36">
      <c r="F89" s="45" t="s">
        <v>95</v>
      </c>
      <c r="G89" s="51" t="s">
        <v>96</v>
      </c>
      <c r="H89" s="51"/>
      <c r="I89" s="51"/>
      <c r="J89" s="51"/>
      <c r="K89" s="51"/>
      <c r="L89" s="51"/>
    </row>
    <row r="90" spans="1:18" ht="18">
      <c r="F90" s="46"/>
      <c r="G90" s="50" t="s">
        <v>97</v>
      </c>
      <c r="H90" s="50"/>
      <c r="I90" s="50"/>
      <c r="J90" s="50"/>
      <c r="K90" s="50"/>
      <c r="L90" s="50"/>
    </row>
    <row r="93" spans="1:18" ht="18">
      <c r="A93" s="2"/>
      <c r="B93" s="31"/>
      <c r="F93" s="20"/>
    </row>
    <row r="98" spans="1:7">
      <c r="B98" s="47"/>
      <c r="C98" s="47"/>
      <c r="D98" s="20"/>
      <c r="E98" s="20"/>
      <c r="F98" s="20"/>
      <c r="G98" s="20"/>
    </row>
    <row r="100" spans="1:7" ht="18">
      <c r="B100" s="32"/>
    </row>
    <row r="101" spans="1:7" ht="18">
      <c r="A101" s="2"/>
      <c r="B101" s="33"/>
    </row>
    <row r="102" spans="1:7" ht="18">
      <c r="A102" s="2"/>
      <c r="B102" s="32"/>
    </row>
  </sheetData>
  <sheetProtection password="A6CC" sheet="1" objects="1" scenarios="1"/>
  <mergeCells count="6">
    <mergeCell ref="B98:C98"/>
    <mergeCell ref="A3:F3"/>
    <mergeCell ref="A4:F4"/>
    <mergeCell ref="A5:F5"/>
    <mergeCell ref="G89:L89"/>
    <mergeCell ref="G90:L90"/>
  </mergeCells>
  <printOptions horizontalCentered="1"/>
  <pageMargins left="0.70866141732283472" right="0.70866141732283472" top="1.87" bottom="0.34" header="0.31496062992125984" footer="0.22"/>
  <pageSetup scale="65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topLeftCell="A82" workbookViewId="0">
      <selection activeCell="J106" sqref="J106"/>
    </sheetView>
  </sheetViews>
  <sheetFormatPr baseColWidth="10" defaultColWidth="9.140625" defaultRowHeight="15"/>
  <cols>
    <col min="1" max="1" width="58.85546875" customWidth="1"/>
    <col min="2" max="2" width="12.42578125" hidden="1" customWidth="1"/>
    <col min="3" max="3" width="11.5703125" hidden="1" customWidth="1"/>
    <col min="4" max="4" width="11.85546875" hidden="1" customWidth="1"/>
    <col min="5" max="5" width="12.7109375" hidden="1" customWidth="1"/>
    <col min="6" max="6" width="14.5703125" customWidth="1"/>
    <col min="7" max="15" width="13.5703125" bestFit="1" customWidth="1"/>
    <col min="16" max="17" width="14.5703125" bestFit="1" customWidth="1"/>
    <col min="18" max="18" width="15.140625" bestFit="1" customWidth="1"/>
  </cols>
  <sheetData>
    <row r="1" spans="1:18" ht="18.75">
      <c r="A1" s="52"/>
      <c r="B1" s="52"/>
      <c r="C1" s="52"/>
      <c r="D1" s="52"/>
      <c r="E1" s="52"/>
    </row>
    <row r="2" spans="1:18" ht="18.75">
      <c r="A2" s="52"/>
      <c r="B2" s="52"/>
      <c r="C2" s="52"/>
      <c r="D2" s="52"/>
      <c r="E2" s="52"/>
    </row>
    <row r="3" spans="1:18">
      <c r="A3" s="54"/>
      <c r="B3" s="54"/>
      <c r="C3" s="54"/>
      <c r="D3" s="54"/>
      <c r="E3" s="54"/>
      <c r="F3" s="54"/>
    </row>
    <row r="4" spans="1:18" ht="15.75">
      <c r="A4" s="55" t="s">
        <v>99</v>
      </c>
      <c r="B4" s="55"/>
      <c r="C4" s="55"/>
      <c r="D4" s="55"/>
      <c r="E4" s="55"/>
      <c r="F4" s="55"/>
    </row>
    <row r="5" spans="1:18">
      <c r="A5" s="50" t="s">
        <v>0</v>
      </c>
      <c r="B5" s="50"/>
      <c r="C5" s="50"/>
      <c r="D5" s="50"/>
      <c r="E5" s="50"/>
      <c r="F5" s="50"/>
    </row>
    <row r="6" spans="1:18">
      <c r="A6" s="43"/>
      <c r="B6" s="43"/>
      <c r="C6" s="43"/>
      <c r="D6" s="43"/>
      <c r="E6" s="43"/>
      <c r="F6" s="43"/>
    </row>
    <row r="7" spans="1:18">
      <c r="A7" s="43"/>
      <c r="B7" s="43"/>
      <c r="C7" s="43"/>
      <c r="D7" s="43"/>
      <c r="E7" s="43"/>
      <c r="F7" s="43"/>
    </row>
    <row r="8" spans="1:18">
      <c r="A8" s="42"/>
      <c r="B8" s="42"/>
      <c r="C8" s="42"/>
      <c r="D8" s="42"/>
      <c r="E8" s="42"/>
      <c r="F8" s="42"/>
    </row>
    <row r="9" spans="1:18" ht="15.75">
      <c r="A9" s="5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83</v>
      </c>
      <c r="G9" s="6" t="s">
        <v>84</v>
      </c>
      <c r="H9" s="6" t="s">
        <v>85</v>
      </c>
      <c r="I9" s="6" t="s">
        <v>86</v>
      </c>
      <c r="J9" s="6" t="s">
        <v>87</v>
      </c>
      <c r="K9" s="6" t="s">
        <v>88</v>
      </c>
      <c r="L9" s="6" t="s">
        <v>89</v>
      </c>
      <c r="M9" s="6" t="s">
        <v>90</v>
      </c>
      <c r="N9" s="6" t="s">
        <v>91</v>
      </c>
      <c r="O9" s="6" t="s">
        <v>92</v>
      </c>
      <c r="P9" s="6" t="s">
        <v>93</v>
      </c>
      <c r="Q9" s="6" t="s">
        <v>94</v>
      </c>
      <c r="R9" s="59" t="s">
        <v>100</v>
      </c>
    </row>
    <row r="10" spans="1:18">
      <c r="A10" s="7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8">
      <c r="A11" s="9" t="s">
        <v>7</v>
      </c>
      <c r="B11" s="10">
        <f t="shared" ref="B11:E11" si="0">SUM(B12:B16)</f>
        <v>0</v>
      </c>
      <c r="C11" s="10">
        <f t="shared" si="0"/>
        <v>0</v>
      </c>
      <c r="D11" s="10">
        <f t="shared" si="0"/>
        <v>0</v>
      </c>
      <c r="E11" s="10">
        <f t="shared" si="0"/>
        <v>0</v>
      </c>
      <c r="F11" s="10">
        <v>61992895.510000005</v>
      </c>
      <c r="G11" s="10">
        <f>+G12+G13+G14+G15+G16</f>
        <v>61998241.410000004</v>
      </c>
      <c r="H11" s="10">
        <f>+H12+H13+H14+H15+H16</f>
        <v>63192175.43</v>
      </c>
      <c r="I11" s="10">
        <f>+I12+I13+I14+I15+I16</f>
        <v>62403454.57</v>
      </c>
      <c r="J11" s="10">
        <f>+J12+J13+J14+J15+J16</f>
        <v>67548519.810000002</v>
      </c>
      <c r="K11" s="10">
        <v>68500094.409999996</v>
      </c>
      <c r="L11" s="10">
        <f t="shared" ref="L11:Q11" si="1">+L12+L13+L14+L15+L16</f>
        <v>68115717.200000003</v>
      </c>
      <c r="M11" s="10">
        <f t="shared" si="1"/>
        <v>67560046.340000004</v>
      </c>
      <c r="N11" s="10">
        <f t="shared" si="1"/>
        <v>66934980.550000004</v>
      </c>
      <c r="O11" s="10">
        <f t="shared" si="1"/>
        <v>67068500.850000001</v>
      </c>
      <c r="P11" s="10">
        <f t="shared" si="1"/>
        <v>115294643.84</v>
      </c>
      <c r="Q11" s="10">
        <f t="shared" si="1"/>
        <v>62031371.699999996</v>
      </c>
      <c r="R11" s="60">
        <f>SUM(F11:Q11)</f>
        <v>832640641.62</v>
      </c>
    </row>
    <row r="12" spans="1:18">
      <c r="A12" s="11" t="s">
        <v>8</v>
      </c>
      <c r="B12" s="12"/>
      <c r="C12" s="12"/>
      <c r="D12" s="12"/>
      <c r="E12" s="12"/>
      <c r="F12" s="12">
        <v>53030892.75</v>
      </c>
      <c r="G12" s="12">
        <v>53014206.640000001</v>
      </c>
      <c r="H12" s="12">
        <v>54208932.299999997</v>
      </c>
      <c r="I12" s="12">
        <v>53380800.009999998</v>
      </c>
      <c r="J12" s="12">
        <v>58539584.170000002</v>
      </c>
      <c r="K12" s="12">
        <v>59498343.939999998</v>
      </c>
      <c r="L12" s="12">
        <v>59141126.539999999</v>
      </c>
      <c r="M12" s="44">
        <v>58584684.039999999</v>
      </c>
      <c r="N12" s="44">
        <v>57951965.590000004</v>
      </c>
      <c r="O12" s="44">
        <v>58063323.299999997</v>
      </c>
      <c r="P12" s="44">
        <v>106306575.45</v>
      </c>
      <c r="Q12" s="12">
        <v>53004915.729999997</v>
      </c>
      <c r="R12" s="57">
        <f t="shared" ref="R12:R74" si="2">SUM(F12:Q12)</f>
        <v>724725350.46000004</v>
      </c>
    </row>
    <row r="13" spans="1:18">
      <c r="A13" s="11" t="s">
        <v>9</v>
      </c>
      <c r="B13" s="12"/>
      <c r="C13" s="12"/>
      <c r="D13" s="12"/>
      <c r="E13" s="12"/>
      <c r="F13" s="12">
        <v>815783.1</v>
      </c>
      <c r="G13" s="12">
        <v>840383.1</v>
      </c>
      <c r="H13" s="12">
        <v>813742.2</v>
      </c>
      <c r="I13" s="12">
        <v>822622.5</v>
      </c>
      <c r="J13" s="12">
        <v>823742.2</v>
      </c>
      <c r="K13" s="12">
        <v>828662.2</v>
      </c>
      <c r="L13" s="12">
        <v>856422.8</v>
      </c>
      <c r="M13" s="44">
        <v>865303.1</v>
      </c>
      <c r="N13" s="44">
        <v>865303.1</v>
      </c>
      <c r="O13" s="44">
        <v>870383.1</v>
      </c>
      <c r="P13" s="44">
        <v>873502.8</v>
      </c>
      <c r="Q13" s="12">
        <v>884383.1</v>
      </c>
      <c r="R13" s="57">
        <f t="shared" si="2"/>
        <v>10160233.299999999</v>
      </c>
    </row>
    <row r="14" spans="1:18">
      <c r="A14" s="11" t="s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4"/>
      <c r="N14" s="44"/>
      <c r="O14" s="44"/>
      <c r="P14" s="44"/>
      <c r="Q14" s="12"/>
      <c r="R14" s="57">
        <f t="shared" si="2"/>
        <v>0</v>
      </c>
    </row>
    <row r="15" spans="1:18">
      <c r="A15" s="11" t="s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4"/>
      <c r="N15" s="44"/>
      <c r="O15" s="44"/>
      <c r="P15" s="44"/>
      <c r="Q15" s="12"/>
      <c r="R15" s="57">
        <f t="shared" si="2"/>
        <v>0</v>
      </c>
    </row>
    <row r="16" spans="1:18">
      <c r="A16" s="11" t="s">
        <v>12</v>
      </c>
      <c r="B16" s="12"/>
      <c r="C16" s="12"/>
      <c r="D16" s="12"/>
      <c r="E16" s="12"/>
      <c r="F16" s="12">
        <v>8146219.6600000001</v>
      </c>
      <c r="G16" s="12">
        <v>8143651.6699999999</v>
      </c>
      <c r="H16" s="12">
        <v>8169500.9299999997</v>
      </c>
      <c r="I16" s="12">
        <v>8200032.0599999996</v>
      </c>
      <c r="J16" s="12">
        <v>8185193.4400000004</v>
      </c>
      <c r="K16" s="12">
        <v>8173088.2699999996</v>
      </c>
      <c r="L16" s="12">
        <v>8118167.8600000003</v>
      </c>
      <c r="M16" s="44">
        <v>8110059.2000000002</v>
      </c>
      <c r="N16" s="44">
        <v>8117711.8600000003</v>
      </c>
      <c r="O16" s="44">
        <v>8134794.4500000002</v>
      </c>
      <c r="P16" s="44">
        <v>8114565.5899999999</v>
      </c>
      <c r="Q16" s="12">
        <v>8142072.8700000001</v>
      </c>
      <c r="R16" s="57">
        <f t="shared" si="2"/>
        <v>97755057.860000014</v>
      </c>
    </row>
    <row r="17" spans="1:18">
      <c r="A17" s="9" t="s">
        <v>13</v>
      </c>
      <c r="B17" s="10">
        <f t="shared" ref="B17:E17" si="3">SUM(B18:B26)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v>0</v>
      </c>
      <c r="G17" s="10">
        <v>0</v>
      </c>
      <c r="H17" s="10">
        <f>+H18+H19+H20+H21+H22+H23+H24+H25+H26</f>
        <v>1681780.94</v>
      </c>
      <c r="I17" s="10">
        <f>+I18+I19+I20+I21+I22+I23+I24+I25+I26</f>
        <v>-33630</v>
      </c>
      <c r="J17" s="10">
        <f>+J18+J19+J20+J21+J22+J23+J24+J25+J26</f>
        <v>0</v>
      </c>
      <c r="K17" s="10">
        <v>-500000</v>
      </c>
      <c r="L17" s="10">
        <f t="shared" ref="L17:Q17" si="4">+L18+L19+L20+L21+L22+L23+L24+L25+L26</f>
        <v>0</v>
      </c>
      <c r="M17" s="10">
        <f t="shared" si="4"/>
        <v>0</v>
      </c>
      <c r="N17" s="10">
        <f t="shared" si="4"/>
        <v>0</v>
      </c>
      <c r="O17" s="10">
        <f t="shared" si="4"/>
        <v>0</v>
      </c>
      <c r="P17" s="10">
        <f t="shared" si="4"/>
        <v>0</v>
      </c>
      <c r="Q17" s="10">
        <f t="shared" si="4"/>
        <v>537254</v>
      </c>
      <c r="R17" s="60">
        <f t="shared" si="2"/>
        <v>1685404.94</v>
      </c>
    </row>
    <row r="18" spans="1:18">
      <c r="A18" s="11" t="s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57">
        <f t="shared" si="2"/>
        <v>0</v>
      </c>
    </row>
    <row r="19" spans="1:18">
      <c r="A19" s="11" t="s">
        <v>15</v>
      </c>
      <c r="B19" s="12"/>
      <c r="C19" s="12"/>
      <c r="D19" s="12"/>
      <c r="E19" s="12"/>
      <c r="F19" s="12"/>
      <c r="G19" s="12"/>
      <c r="H19" s="12">
        <v>980493</v>
      </c>
      <c r="I19" s="12"/>
      <c r="J19" s="12"/>
      <c r="K19" s="12"/>
      <c r="L19" s="12"/>
      <c r="M19" s="12"/>
      <c r="N19" s="12"/>
      <c r="O19" s="12"/>
      <c r="P19" s="12"/>
      <c r="Q19" s="12"/>
      <c r="R19" s="57">
        <f t="shared" si="2"/>
        <v>980493</v>
      </c>
    </row>
    <row r="20" spans="1:18">
      <c r="A20" s="11" t="s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57">
        <f t="shared" si="2"/>
        <v>0</v>
      </c>
    </row>
    <row r="21" spans="1:18" ht="18" customHeight="1">
      <c r="A21" s="11" t="s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57">
        <f t="shared" si="2"/>
        <v>0</v>
      </c>
    </row>
    <row r="22" spans="1:18">
      <c r="A22" s="11" t="s">
        <v>18</v>
      </c>
      <c r="B22" s="12"/>
      <c r="C22" s="12"/>
      <c r="D22" s="12"/>
      <c r="E22" s="12"/>
      <c r="F22" s="12"/>
      <c r="G22" s="12"/>
      <c r="H22" s="12">
        <v>18880</v>
      </c>
      <c r="I22" s="12">
        <v>-18880</v>
      </c>
      <c r="J22" s="12"/>
      <c r="K22" s="12"/>
      <c r="L22" s="12"/>
      <c r="M22" s="12"/>
      <c r="N22" s="12"/>
      <c r="O22" s="12"/>
      <c r="P22" s="12"/>
      <c r="Q22" s="12"/>
      <c r="R22" s="57">
        <f t="shared" si="2"/>
        <v>0</v>
      </c>
    </row>
    <row r="23" spans="1:18">
      <c r="A23" s="11" t="s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57">
        <f t="shared" si="2"/>
        <v>0</v>
      </c>
    </row>
    <row r="24" spans="1:18" ht="30">
      <c r="A24" s="11" t="s">
        <v>20</v>
      </c>
      <c r="B24" s="12"/>
      <c r="C24" s="12"/>
      <c r="D24" s="12"/>
      <c r="E24" s="12"/>
      <c r="F24" s="12"/>
      <c r="G24" s="12"/>
      <c r="H24" s="12">
        <v>182407.94</v>
      </c>
      <c r="I24" s="12">
        <v>-14750</v>
      </c>
      <c r="J24" s="12"/>
      <c r="K24" s="12"/>
      <c r="L24" s="12"/>
      <c r="M24" s="12"/>
      <c r="N24" s="12"/>
      <c r="O24" s="12"/>
      <c r="P24" s="12"/>
      <c r="Q24" s="12">
        <v>537254</v>
      </c>
      <c r="R24" s="57">
        <f t="shared" si="2"/>
        <v>704911.94</v>
      </c>
    </row>
    <row r="25" spans="1:18" ht="30">
      <c r="A25" s="11" t="s"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57">
        <f t="shared" si="2"/>
        <v>0</v>
      </c>
    </row>
    <row r="26" spans="1:18">
      <c r="A26" s="11" t="s">
        <v>22</v>
      </c>
      <c r="B26" s="12"/>
      <c r="C26" s="12"/>
      <c r="D26" s="12"/>
      <c r="E26" s="12"/>
      <c r="F26" s="12"/>
      <c r="G26" s="12"/>
      <c r="H26" s="12">
        <v>500000</v>
      </c>
      <c r="I26" s="12"/>
      <c r="J26" s="12"/>
      <c r="K26" s="12">
        <v>-500000</v>
      </c>
      <c r="L26" s="12"/>
      <c r="M26" s="12"/>
      <c r="N26" s="12"/>
      <c r="O26" s="12"/>
      <c r="P26" s="12"/>
      <c r="Q26" s="12"/>
      <c r="R26" s="57">
        <f t="shared" si="2"/>
        <v>0</v>
      </c>
    </row>
    <row r="27" spans="1:18">
      <c r="A27" s="9" t="s">
        <v>23</v>
      </c>
      <c r="B27" s="10">
        <f t="shared" ref="B27:D27" si="5">SUM(B28:B36)</f>
        <v>0</v>
      </c>
      <c r="C27" s="10">
        <f t="shared" si="5"/>
        <v>0</v>
      </c>
      <c r="D27" s="10">
        <f t="shared" si="5"/>
        <v>0</v>
      </c>
      <c r="E27" s="10">
        <f>SUM(E28:E36)</f>
        <v>0</v>
      </c>
      <c r="F27" s="10">
        <v>1776750</v>
      </c>
      <c r="G27" s="10">
        <f>+G28+G29+G30+G31+G32+G33+G34+G35+G36</f>
        <v>137320</v>
      </c>
      <c r="H27" s="10">
        <f>+H28+H29+H30+H31+H32+H33+H34+H35+H36</f>
        <v>27733448.349999998</v>
      </c>
      <c r="I27" s="10">
        <f>+I28+I29+I30+I31+I32+I33+I34+I35+I36</f>
        <v>164339.70000000019</v>
      </c>
      <c r="J27" s="10">
        <f>+J28+J29+J30+J31+J32+J33+J34+J35+J36</f>
        <v>6487695.9499999993</v>
      </c>
      <c r="K27" s="10">
        <v>7663610.3300000001</v>
      </c>
      <c r="L27" s="10">
        <f t="shared" ref="L27:Q27" si="6">SUM(L28:L36)</f>
        <v>892358</v>
      </c>
      <c r="M27" s="10">
        <f t="shared" si="6"/>
        <v>6630062.8399999999</v>
      </c>
      <c r="N27" s="10">
        <f t="shared" si="6"/>
        <v>2620349.2000000002</v>
      </c>
      <c r="O27" s="10">
        <f t="shared" si="6"/>
        <v>2126044.91</v>
      </c>
      <c r="P27" s="10">
        <f t="shared" si="6"/>
        <v>11151728.699999999</v>
      </c>
      <c r="Q27" s="10">
        <f t="shared" si="6"/>
        <v>12571798.080000002</v>
      </c>
      <c r="R27" s="60">
        <f t="shared" si="2"/>
        <v>79955506.060000002</v>
      </c>
    </row>
    <row r="28" spans="1:18">
      <c r="A28" s="11" t="s">
        <v>24</v>
      </c>
      <c r="B28" s="12"/>
      <c r="C28" s="12"/>
      <c r="D28" s="12"/>
      <c r="E28" s="12"/>
      <c r="F28" s="12"/>
      <c r="G28" s="12"/>
      <c r="H28" s="12">
        <v>1255020.8600000001</v>
      </c>
      <c r="I28" s="12"/>
      <c r="J28" s="12"/>
      <c r="K28" s="12"/>
      <c r="L28" s="12"/>
      <c r="M28" s="44"/>
      <c r="N28" s="44"/>
      <c r="O28" s="44"/>
      <c r="P28" s="44">
        <v>1005450</v>
      </c>
      <c r="Q28" s="12">
        <v>6466298.2800000003</v>
      </c>
      <c r="R28" s="57">
        <f t="shared" si="2"/>
        <v>8726769.1400000006</v>
      </c>
    </row>
    <row r="29" spans="1:18">
      <c r="A29" s="11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4"/>
      <c r="N29" s="44"/>
      <c r="O29" s="44"/>
      <c r="P29" s="44"/>
      <c r="Q29" s="12">
        <v>1537587.2</v>
      </c>
      <c r="R29" s="57">
        <f t="shared" si="2"/>
        <v>1537587.2</v>
      </c>
    </row>
    <row r="30" spans="1:18">
      <c r="A30" s="11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4"/>
      <c r="N30" s="44"/>
      <c r="O30" s="44"/>
      <c r="P30" s="44">
        <v>86140</v>
      </c>
      <c r="Q30" s="12"/>
      <c r="R30" s="57">
        <f t="shared" si="2"/>
        <v>86140</v>
      </c>
    </row>
    <row r="31" spans="1:18">
      <c r="A31" s="11" t="s">
        <v>27</v>
      </c>
      <c r="B31" s="12"/>
      <c r="C31" s="12"/>
      <c r="D31" s="12"/>
      <c r="E31" s="12"/>
      <c r="F31" s="12">
        <v>1776750</v>
      </c>
      <c r="G31" s="12">
        <v>50000</v>
      </c>
      <c r="H31" s="12">
        <v>14799128.390000001</v>
      </c>
      <c r="I31" s="12">
        <v>-3343220</v>
      </c>
      <c r="J31" s="12">
        <v>1884890</v>
      </c>
      <c r="K31" s="12">
        <v>2828662</v>
      </c>
      <c r="L31" s="12">
        <v>744858</v>
      </c>
      <c r="M31" s="44">
        <v>1829200</v>
      </c>
      <c r="N31" s="44">
        <v>1299400</v>
      </c>
      <c r="O31" s="44">
        <v>1368454.6</v>
      </c>
      <c r="P31" s="44">
        <v>3268590</v>
      </c>
      <c r="Q31" s="12">
        <v>906621.25</v>
      </c>
      <c r="R31" s="57">
        <f t="shared" si="2"/>
        <v>27413334.240000002</v>
      </c>
    </row>
    <row r="32" spans="1:18">
      <c r="A32" s="11" t="s">
        <v>28</v>
      </c>
      <c r="B32" s="12"/>
      <c r="C32" s="12"/>
      <c r="D32" s="12"/>
      <c r="E32" s="12"/>
      <c r="F32" s="12"/>
      <c r="G32" s="12"/>
      <c r="H32" s="12">
        <v>794349.99</v>
      </c>
      <c r="I32" s="12"/>
      <c r="J32" s="12">
        <v>-2342.3000000000002</v>
      </c>
      <c r="K32" s="12"/>
      <c r="L32" s="12"/>
      <c r="M32" s="44"/>
      <c r="N32" s="44"/>
      <c r="O32" s="44"/>
      <c r="P32" s="44"/>
      <c r="Q32" s="12"/>
      <c r="R32" s="57">
        <f t="shared" si="2"/>
        <v>792007.69</v>
      </c>
    </row>
    <row r="33" spans="1:18" ht="30">
      <c r="A33" s="11" t="s">
        <v>29</v>
      </c>
      <c r="B33" s="12"/>
      <c r="C33" s="12"/>
      <c r="D33" s="12"/>
      <c r="E33" s="12"/>
      <c r="F33" s="12"/>
      <c r="G33" s="12"/>
      <c r="H33" s="12">
        <v>257456.33</v>
      </c>
      <c r="I33" s="12"/>
      <c r="J33" s="12">
        <v>-2820.2</v>
      </c>
      <c r="K33" s="12"/>
      <c r="L33" s="12"/>
      <c r="M33" s="44"/>
      <c r="N33" s="44"/>
      <c r="O33" s="44"/>
      <c r="P33" s="44"/>
      <c r="Q33" s="12"/>
      <c r="R33" s="57">
        <f t="shared" si="2"/>
        <v>254636.12999999998</v>
      </c>
    </row>
    <row r="34" spans="1:18" ht="30">
      <c r="A34" s="11" t="s">
        <v>30</v>
      </c>
      <c r="B34" s="12"/>
      <c r="C34" s="12"/>
      <c r="D34" s="12"/>
      <c r="E34" s="12"/>
      <c r="F34" s="12"/>
      <c r="G34" s="12"/>
      <c r="H34" s="12">
        <v>2378161.85</v>
      </c>
      <c r="I34" s="12"/>
      <c r="J34" s="12">
        <v>3990448.36</v>
      </c>
      <c r="K34" s="12">
        <v>3734014.43</v>
      </c>
      <c r="L34" s="12"/>
      <c r="M34" s="44">
        <v>2206261.34</v>
      </c>
      <c r="N34" s="44"/>
      <c r="O34" s="44"/>
      <c r="P34" s="44">
        <v>1233872.97</v>
      </c>
      <c r="Q34" s="12">
        <v>1431687.89</v>
      </c>
      <c r="R34" s="57">
        <f t="shared" si="2"/>
        <v>14974446.840000002</v>
      </c>
    </row>
    <row r="35" spans="1:18" ht="30">
      <c r="A35" s="11" t="s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44"/>
      <c r="N35" s="44"/>
      <c r="O35" s="44"/>
      <c r="P35" s="44"/>
      <c r="Q35" s="12"/>
      <c r="R35" s="57">
        <f t="shared" si="2"/>
        <v>0</v>
      </c>
    </row>
    <row r="36" spans="1:18">
      <c r="A36" s="11" t="s">
        <v>32</v>
      </c>
      <c r="B36" s="12"/>
      <c r="C36" s="12"/>
      <c r="D36" s="12"/>
      <c r="E36" s="12"/>
      <c r="F36" s="12"/>
      <c r="G36" s="12">
        <v>87320</v>
      </c>
      <c r="H36" s="12">
        <v>8249330.9299999997</v>
      </c>
      <c r="I36" s="12">
        <v>3507559.7</v>
      </c>
      <c r="J36" s="12">
        <v>617520.09</v>
      </c>
      <c r="K36" s="12">
        <v>1100933.8999999999</v>
      </c>
      <c r="L36" s="12">
        <v>147500</v>
      </c>
      <c r="M36" s="44">
        <v>2594601.5</v>
      </c>
      <c r="N36" s="44">
        <v>1320949.2</v>
      </c>
      <c r="O36" s="44">
        <v>757590.31</v>
      </c>
      <c r="P36" s="44">
        <v>5557675.7300000004</v>
      </c>
      <c r="Q36" s="12">
        <v>2229603.46</v>
      </c>
      <c r="R36" s="57">
        <f t="shared" si="2"/>
        <v>26170584.82</v>
      </c>
    </row>
    <row r="37" spans="1:18">
      <c r="A37" s="9" t="s">
        <v>33</v>
      </c>
      <c r="B37" s="10">
        <f t="shared" ref="B37:E37" si="7">SUM(B38:B44)</f>
        <v>0</v>
      </c>
      <c r="C37" s="10">
        <f t="shared" si="7"/>
        <v>0</v>
      </c>
      <c r="D37" s="10">
        <f t="shared" si="7"/>
        <v>0</v>
      </c>
      <c r="E37" s="10">
        <f t="shared" si="7"/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56">
        <f t="shared" si="2"/>
        <v>0</v>
      </c>
    </row>
    <row r="38" spans="1:18">
      <c r="A38" s="11" t="s"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61">
        <f t="shared" si="2"/>
        <v>0</v>
      </c>
    </row>
    <row r="39" spans="1:18" ht="30">
      <c r="A39" s="11" t="s"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61">
        <f t="shared" si="2"/>
        <v>0</v>
      </c>
    </row>
    <row r="40" spans="1:18" ht="30">
      <c r="A40" s="11" t="s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61">
        <f t="shared" si="2"/>
        <v>0</v>
      </c>
    </row>
    <row r="41" spans="1:18" ht="30">
      <c r="A41" s="11" t="s"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61">
        <f t="shared" si="2"/>
        <v>0</v>
      </c>
    </row>
    <row r="42" spans="1:18" ht="30">
      <c r="A42" s="11" t="s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61">
        <f t="shared" si="2"/>
        <v>0</v>
      </c>
    </row>
    <row r="43" spans="1:18">
      <c r="A43" s="11" t="s"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61">
        <f t="shared" si="2"/>
        <v>0</v>
      </c>
    </row>
    <row r="44" spans="1:18" ht="30">
      <c r="A44" s="11" t="s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61">
        <f t="shared" si="2"/>
        <v>0</v>
      </c>
    </row>
    <row r="45" spans="1:18">
      <c r="A45" s="9" t="s">
        <v>41</v>
      </c>
      <c r="B45" s="10">
        <f t="shared" ref="B45:E45" si="8">SUM(B46:B52)</f>
        <v>0</v>
      </c>
      <c r="C45" s="10">
        <f t="shared" si="8"/>
        <v>0</v>
      </c>
      <c r="D45" s="10">
        <f t="shared" si="8"/>
        <v>0</v>
      </c>
      <c r="E45" s="10">
        <f t="shared" si="8"/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56">
        <f t="shared" si="2"/>
        <v>0</v>
      </c>
    </row>
    <row r="46" spans="1:18">
      <c r="A46" s="11" t="s"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57">
        <f t="shared" si="2"/>
        <v>0</v>
      </c>
    </row>
    <row r="47" spans="1:18" ht="30">
      <c r="A47" s="11" t="s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57">
        <f t="shared" si="2"/>
        <v>0</v>
      </c>
    </row>
    <row r="48" spans="1:18" ht="30">
      <c r="A48" s="11" t="s"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57">
        <f t="shared" si="2"/>
        <v>0</v>
      </c>
    </row>
    <row r="49" spans="1:18" ht="30">
      <c r="A49" s="11" t="s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57">
        <f t="shared" si="2"/>
        <v>0</v>
      </c>
    </row>
    <row r="50" spans="1:18" ht="30">
      <c r="A50" s="11" t="s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57">
        <f t="shared" si="2"/>
        <v>0</v>
      </c>
    </row>
    <row r="51" spans="1:18">
      <c r="A51" s="11" t="s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57">
        <f t="shared" si="2"/>
        <v>0</v>
      </c>
    </row>
    <row r="52" spans="1:18" ht="30">
      <c r="A52" s="11" t="s"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57">
        <f t="shared" si="2"/>
        <v>0</v>
      </c>
    </row>
    <row r="53" spans="1:18">
      <c r="A53" s="9" t="s">
        <v>49</v>
      </c>
      <c r="B53" s="10">
        <f t="shared" ref="B53:E53" si="9">SUM(B54:B62)</f>
        <v>0</v>
      </c>
      <c r="C53" s="10">
        <f t="shared" si="9"/>
        <v>0</v>
      </c>
      <c r="D53" s="10">
        <f t="shared" si="9"/>
        <v>0</v>
      </c>
      <c r="E53" s="10">
        <f t="shared" si="9"/>
        <v>0</v>
      </c>
      <c r="F53" s="10">
        <v>0</v>
      </c>
      <c r="G53" s="10">
        <v>0</v>
      </c>
      <c r="H53" s="10">
        <f>+H54+H55+H56+H57+H58+H59+H60+H61+H62</f>
        <v>474832.4</v>
      </c>
      <c r="I53" s="10">
        <f>+I54+I55+I56+I57+I58+I59+I60+I61+I62</f>
        <v>0</v>
      </c>
      <c r="J53" s="10">
        <f>+J54+J55+J56+J57+J58+J59+J60+J61+J62</f>
        <v>-28532.400000000001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>+Q54+Q55+Q56+Q57+Q58+Q59+Q60+Q61+Q62</f>
        <v>42480</v>
      </c>
      <c r="R53" s="60">
        <f t="shared" si="2"/>
        <v>488780</v>
      </c>
    </row>
    <row r="54" spans="1:18">
      <c r="A54" s="11" t="s">
        <v>50</v>
      </c>
      <c r="B54" s="12"/>
      <c r="C54" s="12"/>
      <c r="D54" s="12"/>
      <c r="E54" s="12"/>
      <c r="F54" s="12"/>
      <c r="G54" s="12"/>
      <c r="H54" s="12">
        <v>28532.400000000001</v>
      </c>
      <c r="I54" s="12"/>
      <c r="J54" s="12">
        <v>-28532.400000000001</v>
      </c>
      <c r="K54" s="12"/>
      <c r="L54" s="12"/>
      <c r="M54" s="12"/>
      <c r="N54" s="12"/>
      <c r="O54" s="12"/>
      <c r="P54" s="12"/>
      <c r="Q54" s="12"/>
      <c r="R54" s="57">
        <f t="shared" si="2"/>
        <v>0</v>
      </c>
    </row>
    <row r="55" spans="1:18">
      <c r="A55" s="11" t="s">
        <v>51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57">
        <f t="shared" si="2"/>
        <v>0</v>
      </c>
    </row>
    <row r="56" spans="1:18">
      <c r="A56" s="11" t="s">
        <v>52</v>
      </c>
      <c r="B56" s="12"/>
      <c r="C56" s="12"/>
      <c r="D56" s="12"/>
      <c r="E56" s="12"/>
      <c r="F56" s="12"/>
      <c r="G56" s="12"/>
      <c r="H56" s="12">
        <v>73750</v>
      </c>
      <c r="I56" s="12"/>
      <c r="J56" s="12"/>
      <c r="K56" s="12"/>
      <c r="L56" s="12"/>
      <c r="M56" s="12"/>
      <c r="N56" s="12"/>
      <c r="O56" s="12"/>
      <c r="P56" s="12"/>
      <c r="Q56" s="12">
        <v>42480</v>
      </c>
      <c r="R56" s="57">
        <f t="shared" si="2"/>
        <v>116230</v>
      </c>
    </row>
    <row r="57" spans="1:18" ht="30">
      <c r="A57" s="11" t="s">
        <v>53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57">
        <f t="shared" si="2"/>
        <v>0</v>
      </c>
    </row>
    <row r="58" spans="1:18">
      <c r="A58" s="11" t="s">
        <v>54</v>
      </c>
      <c r="B58" s="12"/>
      <c r="C58" s="12"/>
      <c r="D58" s="12"/>
      <c r="E58" s="12"/>
      <c r="F58" s="12"/>
      <c r="G58" s="12"/>
      <c r="H58" s="12">
        <v>372550</v>
      </c>
      <c r="I58" s="12"/>
      <c r="J58" s="12"/>
      <c r="K58" s="12"/>
      <c r="L58" s="12"/>
      <c r="M58" s="12"/>
      <c r="N58" s="12"/>
      <c r="O58" s="12"/>
      <c r="P58" s="12"/>
      <c r="Q58" s="12"/>
      <c r="R58" s="57">
        <f t="shared" si="2"/>
        <v>372550</v>
      </c>
    </row>
    <row r="59" spans="1:18">
      <c r="A59" s="11" t="s">
        <v>55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57">
        <f t="shared" si="2"/>
        <v>0</v>
      </c>
    </row>
    <row r="60" spans="1:18">
      <c r="A60" s="11" t="s">
        <v>56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57">
        <f t="shared" si="2"/>
        <v>0</v>
      </c>
    </row>
    <row r="61" spans="1:18">
      <c r="A61" s="11" t="s">
        <v>57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57">
        <f t="shared" si="2"/>
        <v>0</v>
      </c>
    </row>
    <row r="62" spans="1:18" ht="30">
      <c r="A62" s="11" t="s">
        <v>58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57">
        <f t="shared" si="2"/>
        <v>0</v>
      </c>
    </row>
    <row r="63" spans="1:18">
      <c r="A63" s="9" t="s">
        <v>59</v>
      </c>
      <c r="B63" s="10">
        <f t="shared" ref="B63:E63" si="10">SUM(B64:B67)</f>
        <v>0</v>
      </c>
      <c r="C63" s="10">
        <f t="shared" si="10"/>
        <v>0</v>
      </c>
      <c r="D63" s="10">
        <f t="shared" si="10"/>
        <v>0</v>
      </c>
      <c r="E63" s="10">
        <f t="shared" si="10"/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56">
        <f t="shared" si="2"/>
        <v>0</v>
      </c>
    </row>
    <row r="64" spans="1:18">
      <c r="A64" s="11" t="s">
        <v>60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57">
        <f t="shared" si="2"/>
        <v>0</v>
      </c>
    </row>
    <row r="65" spans="1:18">
      <c r="A65" s="11" t="s">
        <v>61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57">
        <f t="shared" si="2"/>
        <v>0</v>
      </c>
    </row>
    <row r="66" spans="1:18">
      <c r="A66" s="11" t="s">
        <v>62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57">
        <f t="shared" si="2"/>
        <v>0</v>
      </c>
    </row>
    <row r="67" spans="1:18" ht="30">
      <c r="A67" s="11" t="s">
        <v>63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57">
        <f t="shared" si="2"/>
        <v>0</v>
      </c>
    </row>
    <row r="68" spans="1:18" ht="30">
      <c r="A68" s="9" t="s">
        <v>64</v>
      </c>
      <c r="B68" s="10">
        <f t="shared" ref="B68:E68" si="11">SUM(B69:B70)</f>
        <v>0</v>
      </c>
      <c r="C68" s="10">
        <f t="shared" si="11"/>
        <v>0</v>
      </c>
      <c r="D68" s="10">
        <f t="shared" si="11"/>
        <v>0</v>
      </c>
      <c r="E68" s="10">
        <f t="shared" si="11"/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56">
        <f t="shared" si="2"/>
        <v>0</v>
      </c>
    </row>
    <row r="69" spans="1:18">
      <c r="A69" s="11" t="s">
        <v>65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57">
        <f t="shared" si="2"/>
        <v>0</v>
      </c>
    </row>
    <row r="70" spans="1:18" ht="30">
      <c r="A70" s="11" t="s">
        <v>66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57">
        <f t="shared" si="2"/>
        <v>0</v>
      </c>
    </row>
    <row r="71" spans="1:18">
      <c r="A71" s="9" t="s">
        <v>67</v>
      </c>
      <c r="B71" s="10">
        <f t="shared" ref="B71:E71" si="12">SUM(B72:B74)</f>
        <v>0</v>
      </c>
      <c r="C71" s="10">
        <f t="shared" si="12"/>
        <v>0</v>
      </c>
      <c r="D71" s="10">
        <f t="shared" si="12"/>
        <v>0</v>
      </c>
      <c r="E71" s="10">
        <f t="shared" si="12"/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56">
        <f t="shared" si="2"/>
        <v>0</v>
      </c>
    </row>
    <row r="72" spans="1:18">
      <c r="A72" s="11" t="s">
        <v>68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57">
        <f t="shared" si="2"/>
        <v>0</v>
      </c>
    </row>
    <row r="73" spans="1:18">
      <c r="A73" s="11" t="s">
        <v>69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57">
        <f t="shared" si="2"/>
        <v>0</v>
      </c>
    </row>
    <row r="74" spans="1:18" ht="30">
      <c r="A74" s="11" t="s">
        <v>70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57">
        <f t="shared" si="2"/>
        <v>0</v>
      </c>
    </row>
    <row r="75" spans="1:18">
      <c r="A75" s="13" t="s">
        <v>71</v>
      </c>
      <c r="B75" s="14">
        <f t="shared" ref="B75:E75" si="13">B11+B17+B27+B37+B45+B53+B63+B68+B71</f>
        <v>0</v>
      </c>
      <c r="C75" s="14">
        <f t="shared" si="13"/>
        <v>0</v>
      </c>
      <c r="D75" s="14">
        <f t="shared" si="13"/>
        <v>0</v>
      </c>
      <c r="E75" s="14">
        <f t="shared" si="13"/>
        <v>0</v>
      </c>
      <c r="F75" s="14">
        <v>63769645.510000005</v>
      </c>
      <c r="G75" s="14">
        <f>+G11+G17+G27+G37+G45+G53+G63+G68+G71</f>
        <v>62135561.410000004</v>
      </c>
      <c r="H75" s="14">
        <f>+H11+H17+H27+H37+H45+H53+H63+H68+H71</f>
        <v>93082237.120000005</v>
      </c>
      <c r="I75" s="14">
        <f>+I11+I17+I27+I37+I45+I53+I63+I68+I71</f>
        <v>62534164.270000003</v>
      </c>
      <c r="J75" s="14">
        <f>+J11+J17+J27+J37+J45+J53+J63+J68+J71</f>
        <v>74007683.359999999</v>
      </c>
      <c r="K75" s="14">
        <v>75663704.739999995</v>
      </c>
      <c r="L75" s="14">
        <f t="shared" ref="L75:Q75" si="14">+L11+L17+L27+L37+L45+L53+L63+L68+L71</f>
        <v>69008075.200000003</v>
      </c>
      <c r="M75" s="14">
        <f t="shared" si="14"/>
        <v>74190109.180000007</v>
      </c>
      <c r="N75" s="14">
        <f t="shared" si="14"/>
        <v>69555329.75</v>
      </c>
      <c r="O75" s="14">
        <f t="shared" si="14"/>
        <v>69194545.760000005</v>
      </c>
      <c r="P75" s="14">
        <f t="shared" si="14"/>
        <v>126446372.54000001</v>
      </c>
      <c r="Q75" s="14">
        <f>+Q11+Q17+Q27+Q37+Q45+Q53+Q63+Q68+Q71</f>
        <v>75182903.780000001</v>
      </c>
      <c r="R75" s="14">
        <f>R11+R17+R27+R37+R45+R53+R63+R68+R71</f>
        <v>914770332.62000012</v>
      </c>
    </row>
    <row r="76" spans="1:18">
      <c r="A76" s="7" t="s">
        <v>72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>
      <c r="A77" s="7" t="s">
        <v>73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>
      <c r="A78" s="11" t="s">
        <v>74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30">
      <c r="A79" s="11" t="s">
        <v>75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>
      <c r="A80" s="7" t="s">
        <v>76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>
      <c r="A81" s="11" t="s">
        <v>77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>
      <c r="A82" s="11" t="s">
        <v>78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>
      <c r="A83" s="7" t="s">
        <v>79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>
      <c r="A84" s="11" t="s">
        <v>80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>
      <c r="A85" s="13" t="s">
        <v>81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>
      <c r="A86" s="15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5.75">
      <c r="A87" s="16" t="s">
        <v>82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9" spans="1:18" ht="18">
      <c r="A89" s="45" t="s">
        <v>95</v>
      </c>
      <c r="B89" s="51" t="s">
        <v>96</v>
      </c>
      <c r="C89" s="51"/>
      <c r="D89" s="51"/>
      <c r="E89" s="51"/>
      <c r="F89" s="51"/>
      <c r="G89" s="51"/>
    </row>
    <row r="90" spans="1:18" ht="18">
      <c r="A90" s="46"/>
      <c r="B90" s="58" t="s">
        <v>97</v>
      </c>
      <c r="C90" s="58"/>
      <c r="D90" s="58"/>
      <c r="E90" s="58"/>
      <c r="F90" s="58"/>
      <c r="G90" s="58"/>
    </row>
    <row r="91" spans="1:18" ht="18">
      <c r="A91" s="2"/>
      <c r="B91" s="1"/>
    </row>
    <row r="92" spans="1:18" ht="18">
      <c r="B92" s="3"/>
    </row>
    <row r="93" spans="1:18" ht="18" customHeight="1"/>
    <row r="94" spans="1:18" ht="18">
      <c r="A94" s="2"/>
      <c r="B94" s="53"/>
      <c r="C94" s="53"/>
      <c r="D94" s="53"/>
      <c r="E94" s="53"/>
      <c r="F94" s="53"/>
      <c r="G94" s="53"/>
    </row>
    <row r="95" spans="1:18" ht="18">
      <c r="B95" s="1"/>
    </row>
    <row r="96" spans="1:18" ht="18">
      <c r="B96" s="1"/>
    </row>
    <row r="97" spans="1:2" ht="18">
      <c r="B97" s="4"/>
    </row>
    <row r="98" spans="1:2" ht="18">
      <c r="A98" s="2"/>
      <c r="B98" s="1"/>
    </row>
  </sheetData>
  <sheetProtection password="A6CC" sheet="1" objects="1" scenarios="1"/>
  <mergeCells count="8">
    <mergeCell ref="A1:E1"/>
    <mergeCell ref="A2:E2"/>
    <mergeCell ref="B94:G94"/>
    <mergeCell ref="A3:F3"/>
    <mergeCell ref="A4:F4"/>
    <mergeCell ref="A5:F5"/>
    <mergeCell ref="B89:G89"/>
    <mergeCell ref="B90:G90"/>
  </mergeCells>
  <printOptions horizontalCentered="1"/>
  <pageMargins left="1.19" right="0.26" top="2.06" bottom="0.6692913385826772" header="0.31496062992125984" footer="0.31496062992125984"/>
  <pageSetup scale="5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FONDO 9995</vt:lpstr>
      <vt:lpstr>fondo 100</vt:lpstr>
      <vt:lpstr>'FONDO 9995'!Área_de_impresión</vt:lpstr>
      <vt:lpstr>'fondo 100'!Títulos_a_imprimir</vt:lpstr>
      <vt:lpstr>'FONDO 9995'!Títulos_a_imprimir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mreynoso</dc:creator>
  <cp:lastModifiedBy>YGABRIEL</cp:lastModifiedBy>
  <cp:lastPrinted>2022-02-21T16:06:00Z</cp:lastPrinted>
  <dcterms:created xsi:type="dcterms:W3CDTF">2021-08-10T15:32:06Z</dcterms:created>
  <dcterms:modified xsi:type="dcterms:W3CDTF">2023-01-18T15:29:51Z</dcterms:modified>
</cp:coreProperties>
</file>